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35" windowHeight="8880" tabRatio="867" activeTab="3"/>
  </bookViews>
  <sheets>
    <sheet name="FBA" sheetId="1" r:id="rId1"/>
    <sheet name="VRA" sheetId="2" r:id="rId2"/>
    <sheet name="GTA" sheetId="3" r:id="rId3"/>
    <sheet name="20 vsafas 4" sheetId="4" r:id="rId4"/>
  </sheets>
  <externalReferences>
    <externalReference r:id="rId7"/>
    <externalReference r:id="rId8"/>
  </externalReferences>
  <definedNames>
    <definedName name="_xlnm.Print_Titles" localSheetId="0">'FBA'!$19:$19</definedName>
    <definedName name="_xlnm.Print_Titles" localSheetId="1">'VRA'!$19:$19</definedName>
  </definedNames>
  <calcPr fullCalcOnLoad="1"/>
</workbook>
</file>

<file path=xl/sharedStrings.xml><?xml version="1.0" encoding="utf-8"?>
<sst xmlns="http://schemas.openxmlformats.org/spreadsheetml/2006/main" count="504" uniqueCount="317">
  <si>
    <t>J.Basanavičiaus g.90 Kybartai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</si>
  <si>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</si>
  <si>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</si>
  <si>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</si>
  <si>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</si>
  <si>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</si>
  <si>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</si>
  <si>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</si>
  <si>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</si>
  <si>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</si>
  <si>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</si>
  <si>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</si>
  <si>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</si>
  <si>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</si>
  <si>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</si>
  <si>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</si>
  <si>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</si>
  <si>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</si>
  <si>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</si>
  <si>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</si>
  <si>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</si>
  <si>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</si>
  <si>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</si>
  <si>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</si>
  <si>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</si>
  <si>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</si>
  <si>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</si>
  <si>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</si>
  <si>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</si>
  <si>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</si>
  <si>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</si>
  <si>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</si>
  <si>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</si>
  <si>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</si>
  <si>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</si>
  <si>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</si>
  <si>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</si>
  <si>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</si>
  <si>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</si>
  <si>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</si>
  <si>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</si>
  <si>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</si>
  <si>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</si>
  <si>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</si>
  <si>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</si>
  <si>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</si>
  <si>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</si>
  <si>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</si>
  <si>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</si>
  <si>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</si>
  <si>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</si>
  <si>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</si>
  <si>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</si>
  <si>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</si>
  <si>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</si>
  <si>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</si>
  <si>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</si>
  <si>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</si>
  <si>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</si>
  <si>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</si>
  <si>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</si>
  <si>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</si>
  <si>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</si>
  <si>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</si>
  <si>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</si>
  <si>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</si>
  <si>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</si>
  <si>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</si>
  <si>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</si>
  <si>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</si>
  <si>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</si>
  <si>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</si>
  <si>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</si>
  <si>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</si>
  <si>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</si>
  <si>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</si>
  <si>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</si>
  <si>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</si>
  <si>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</si>
  <si>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</si>
  <si>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</si>
  <si>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</si>
  <si>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</si>
  <si>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</si>
  <si>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</si>
  <si>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</si>
  <si>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</si>
  <si>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</si>
  <si>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</si>
  <si>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</si>
  <si>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</si>
  <si>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</si>
  <si>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</si>
  <si>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</si>
  <si>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</si>
  <si>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</si>
  <si>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</si>
  <si>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</si>
  <si>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</si>
  <si>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</si>
  <si>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</si>
  <si>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</si>
  <si>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</si>
  <si>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</si>
  <si>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</si>
  <si>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</si>
  <si>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</si>
  <si>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</si>
  <si>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</si>
  <si>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</si>
  <si>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</si>
  <si>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</si>
  <si>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</si>
  <si>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</si>
  <si>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</si>
  <si>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</si>
  <si>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</si>
  <si>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</si>
  <si>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</si>
  <si>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</si>
  <si>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</si>
  <si>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</si>
  <si>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</si>
  <si>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</si>
  <si>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</si>
  <si>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</si>
  <si>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</si>
  <si>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</si>
  <si>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</si>
  <si>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</si>
  <si>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</si>
  <si>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</si>
  <si>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</si>
  <si>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</si>
  <si>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</si>
  <si>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</si>
  <si>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</si>
  <si>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</si>
  <si>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</si>
  <si>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</si>
  <si>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</si>
  <si>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</si>
  <si>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</si>
  <si>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</si>
  <si>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</si>
  <si>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</si>
  <si>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</si>
  <si>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</si>
  <si>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</si>
  <si>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</si>
  <si>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</si>
  <si>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</si>
  <si>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</si>
  <si>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</si>
  <si>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</si>
  <si>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</si>
  <si>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</si>
  <si>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</si>
  <si>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</si>
  <si>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</si>
  <si>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</si>
  <si>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</si>
  <si>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</si>
  <si>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</si>
  <si>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</si>
  <si>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</si>
  <si>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</si>
  <si>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</si>
  <si>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</si>
  <si>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</si>
  <si>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</si>
  <si>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</si>
  <si>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</si>
  <si>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</si>
  <si>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</si>
  <si>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</si>
  <si>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</si>
  <si>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</si>
  <si>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</si>
  <si>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</si>
  <si>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</si>
  <si>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</si>
  <si>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</si>
  <si>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</si>
  <si>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</si>
  <si>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</si>
  <si>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</si>
  <si>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</si>
  <si>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</si>
  <si>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</si>
  <si>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</si>
  <si>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</si>
  <si>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</si>
  <si>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</si>
  <si>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</si>
  <si>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</si>
  <si>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</si>
  <si>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</si>
  <si>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</si>
  <si>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</si>
  <si>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</si>
  <si>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</si>
  <si>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</si>
  <si>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</si>
  <si>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</si>
  <si>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</si>
  <si>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</si>
  <si>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</si>
  <si>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</si>
  <si>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</si>
  <si>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                            (parašas)</t>
  </si>
  <si>
    <t>J.Basanavičiaus g. 90 Kybartai, įm.k. 295471890</t>
  </si>
  <si>
    <t>KYBARTŲ "SAULĖS" PROGIMNAZIJA</t>
  </si>
  <si>
    <t xml:space="preserve"> KYBARTŲ ''SAULĖS" PROGIMNAZIJA</t>
  </si>
  <si>
    <t>Jolanta Zovienė</t>
  </si>
  <si>
    <t>(vyriausiasis buhalteris (buhalteris))                                                                                       (parašas)</t>
  </si>
  <si>
    <t>(vyriausiasis buhalteris (buhalteris))                                                                              (parašas)</t>
  </si>
  <si>
    <t>Mineraliniai ištekliai ir kitas ilgalaikis turtas</t>
  </si>
  <si>
    <t xml:space="preserve">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</si>
  <si>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</si>
  <si>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</si>
  <si>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</si>
  <si>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</si>
  <si>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</si>
  <si>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</si>
  <si>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</si>
  <si>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</si>
  <si>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</si>
  <si>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</si>
  <si>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</si>
  <si>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</si>
  <si>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</si>
  <si>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</si>
  <si>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</si>
  <si>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</si>
  <si>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</si>
  <si>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</si>
  <si>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</si>
  <si>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</si>
  <si>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</si>
  <si>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</si>
  <si>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</si>
  <si>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</si>
  <si>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</si>
  <si>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</si>
  <si>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</si>
  <si>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</si>
  <si>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</si>
  <si>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</si>
  <si>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</si>
  <si>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</si>
  <si>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</si>
  <si>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</si>
  <si>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</si>
  <si>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</si>
  <si>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</si>
  <si>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</si>
  <si>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</si>
  <si>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Vyr.buhalterė</t>
  </si>
  <si>
    <t>Vyr.buhalteris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</si>
  <si>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</si>
  <si>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</si>
  <si>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</si>
  <si>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</si>
  <si>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</si>
  <si>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</si>
  <si>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</si>
  <si>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</si>
  <si>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</si>
  <si>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</si>
  <si>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3.20</t>
  </si>
  <si>
    <t>3.21</t>
  </si>
  <si>
    <t>Pateikimo valiuta ir tikslumas: eurais arba tūkstančiais eurų</t>
  </si>
  <si>
    <t>4-ojo VSAFAS „Grynojo turto pokyčių ataskaita“</t>
  </si>
  <si>
    <t>1 priedas</t>
  </si>
  <si>
    <t>(Grynojo turto pokyčių ataskaitos forma)</t>
  </si>
  <si>
    <t>J.Basanvičiaus g.90 Kybartai įm.k. 295471890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</si>
  <si>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</si>
  <si>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</si>
  <si>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 xml:space="preserve">           Pateikimo valiuta ir tikslumas: eurais</t>
  </si>
  <si>
    <t>Pasta-bos Nr.</t>
  </si>
  <si>
    <t>Tenka kontroliuojančiajam subjektui</t>
  </si>
  <si>
    <t>Iš viso</t>
  </si>
  <si>
    <t>Mažu-mos dalis</t>
  </si>
  <si>
    <t>Kiti rezer-vai</t>
  </si>
  <si>
    <t>Tikrosios vertės rezervo likutis, gautas perėmus ilgalaikį turtą iš kito viešojo sektoriaus subjekto</t>
  </si>
  <si>
    <t>x</t>
  </si>
  <si>
    <t>Tikrosios vertės rezervo likutis, perduotas perleidus ilgalaikį turtą kitam subjektui</t>
  </si>
  <si>
    <t>Kitos tikrosios vertės rezervo padidėjimo (sumažėjimo) sumos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</si>
  <si>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</si>
  <si>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</si>
  <si>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</si>
  <si>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</si>
  <si>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</si>
  <si>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</si>
  <si>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</si>
  <si>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</si>
  <si>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</si>
  <si>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</si>
  <si>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</si>
  <si>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</si>
  <si>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</si>
  <si>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</si>
  <si>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Dalininkų kapitalo padidėjimo (sumažėjimo) sumos</t>
  </si>
  <si>
    <t>16.</t>
  </si>
  <si>
    <t>17.</t>
  </si>
  <si>
    <t>Likutis 2015 m. gruodžio 31 d.</t>
  </si>
  <si>
    <t>(teisės aktais įpareigoto pasirašyti asmens pareigų pavadinimas)</t>
  </si>
  <si>
    <t>(parašas)</t>
  </si>
  <si>
    <t>(vyriausiasis buhalteris (buhalteris))                                                       (parašas)</t>
  </si>
  <si>
    <t>Likutis 2016 m. gruodžio 31 d.</t>
  </si>
  <si>
    <t>3.7</t>
  </si>
  <si>
    <t>Direktorius</t>
  </si>
  <si>
    <t>Arvydas Judickas</t>
  </si>
  <si>
    <t>Likutis 2017 m. gruodžio 31 d.</t>
  </si>
  <si>
    <t>PAGAL 2018 M. BIRŽELIO 30 D. DUOMENIS</t>
  </si>
  <si>
    <t>2018-07-12 Nr.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</si>
</sst>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dd"/>
    <numFmt numFmtId="181" formatCode="0.0"/>
    <numFmt numFmtId="182" formatCode="0.00000E+00"/>
    <numFmt numFmtId="183" formatCode="0.000000E+00"/>
    <numFmt numFmtId="184" formatCode="0.0000E+00"/>
    <numFmt numFmtId="185" formatCode="0.000E+00"/>
    <numFmt numFmtId="186" formatCode="0.0E+00"/>
    <numFmt numFmtId="187" formatCode="0E+00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trike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21" borderId="4" applyNumberFormat="0" applyAlignment="0" applyProtection="0"/>
    <xf numFmtId="0" fontId="45" fillId="0" borderId="0" applyNumberFormat="0" applyFill="0" applyBorder="0" applyAlignment="0" applyProtection="0"/>
    <xf numFmtId="0" fontId="46" fillId="2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0" fillId="0" borderId="0">
      <alignment/>
      <protection/>
    </xf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 wrapText="1"/>
    </xf>
    <xf numFmtId="180" fontId="1" fillId="32" borderId="13" xfId="0" applyNumberFormat="1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180" fontId="1" fillId="32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80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180" fontId="1" fillId="33" borderId="1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2" fillId="32" borderId="18" xfId="0" applyFont="1" applyFill="1" applyBorder="1" applyAlignment="1">
      <alignment horizontal="left" vertical="center"/>
    </xf>
    <xf numFmtId="0" fontId="1" fillId="32" borderId="24" xfId="0" applyFont="1" applyFill="1" applyBorder="1" applyAlignment="1">
      <alignment horizontal="left" vertical="center"/>
    </xf>
    <xf numFmtId="0" fontId="1" fillId="32" borderId="24" xfId="0" applyFont="1" applyFill="1" applyBorder="1" applyAlignment="1">
      <alignment horizontal="left" vertical="center" wrapText="1"/>
    </xf>
    <xf numFmtId="0" fontId="1" fillId="32" borderId="27" xfId="0" applyFont="1" applyFill="1" applyBorder="1" applyAlignment="1">
      <alignment horizontal="left" vertical="center"/>
    </xf>
    <xf numFmtId="0" fontId="1" fillId="32" borderId="28" xfId="0" applyFont="1" applyFill="1" applyBorder="1" applyAlignment="1">
      <alignment horizontal="left" vertical="center"/>
    </xf>
    <xf numFmtId="0" fontId="1" fillId="32" borderId="29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left"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/>
    </xf>
    <xf numFmtId="2" fontId="1" fillId="32" borderId="0" xfId="0" applyNumberFormat="1" applyFont="1" applyFill="1" applyAlignment="1">
      <alignment vertical="center" wrapText="1"/>
    </xf>
    <xf numFmtId="2" fontId="1" fillId="32" borderId="10" xfId="0" applyNumberFormat="1" applyFont="1" applyFill="1" applyBorder="1" applyAlignment="1">
      <alignment vertical="center" wrapText="1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" fillId="0" borderId="0" xfId="0" applyFont="1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0" fontId="1" fillId="32" borderId="0" xfId="0" applyFont="1" applyFill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32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8" fillId="0" borderId="0" xfId="41" applyNumberFormat="1" applyFont="1" applyFill="1" applyBorder="1" applyAlignment="1" applyProtection="1">
      <alignment/>
      <protection/>
    </xf>
    <xf numFmtId="0" fontId="9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2" borderId="0" xfId="0" applyFont="1" applyFill="1" applyAlignment="1">
      <alignment wrapText="1"/>
    </xf>
    <xf numFmtId="0" fontId="1" fillId="32" borderId="3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34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9" fillId="34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9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wrapText="1"/>
    </xf>
    <xf numFmtId="0" fontId="9" fillId="32" borderId="0" xfId="41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 10" xfId="48"/>
    <cellStyle name="Normal 16 7" xfId="49"/>
    <cellStyle name="Normal 3 3" xfId="50"/>
    <cellStyle name="Normal_17 VSAFAS_lyginamasis_4-19_priedai_2009-09-10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totojas\Desktop\Mano%20dokumentai\2012m.%20fin.ataskaitos\2012m.metin&#279;s%20fin.ataskaitos\Metin&#279;s%20ataskaitos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totojas\Desktop\Mano%20dokumentai\2015m.%20fin.ataskaitos\2015m.metin&#279;s%20fin.ataskaitos\Metin&#279;s%20ataskaitos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A"/>
      <sheetName val="VRA"/>
      <sheetName val="GTPA"/>
      <sheetName val="PSA"/>
      <sheetName val="NT-13-1"/>
      <sheetName val="MT-12-1"/>
      <sheetName val="BT-16-3"/>
      <sheetName val="BT-16-4"/>
      <sheetName val="Ats-8-1"/>
      <sheetName val="IA-6-6"/>
      <sheetName val="GS-17-7"/>
      <sheetName val="GS-17-6"/>
      <sheetName val="PPekv-17-8"/>
      <sheetName val="FS-20-4"/>
      <sheetName val="FSL-20-5"/>
      <sheetName val="ATID-18-3"/>
      <sheetName val="ATID-18-4"/>
      <sheetName val="TrMS-17-12"/>
      <sheetName val="KP-10-2"/>
      <sheetName val="KP-10-3"/>
      <sheetName val="FIVPS-6-4"/>
      <sheetName val="SEGM-25-1"/>
      <sheetName val="INTvertė-19-6"/>
      <sheetName val="NĮ-19-8"/>
      <sheetName val="FNįsip-19-4"/>
      <sheetName val="IFN-19-5"/>
      <sheetName val="PNĮ-19-7"/>
      <sheetName val="ĮSIPval-17-13"/>
      <sheetName val="Lapas1"/>
      <sheetName val="20vsafas su sav."/>
    </sheetNames>
    <sheetDataSet>
      <sheetData sheetId="14">
        <row r="17">
          <cell r="C17">
            <v>0</v>
          </cell>
          <cell r="F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BA"/>
      <sheetName val="VRA"/>
      <sheetName val="GTPA"/>
      <sheetName val="PSA"/>
      <sheetName val="NT-13-1"/>
      <sheetName val="MT-12-1"/>
      <sheetName val="Ats-8-1"/>
      <sheetName val="FIVPS-6-4"/>
      <sheetName val="IA-6-6"/>
      <sheetName val="KP-10-2"/>
      <sheetName val="KP-10-3"/>
      <sheetName val="GS-17-7"/>
      <sheetName val="PPekv-17-8"/>
      <sheetName val="TrMS-17-12"/>
      <sheetName val="ĮSIPval-17-13"/>
      <sheetName val="FS-20-4"/>
      <sheetName val="FSL-20-5"/>
      <sheetName val="SEGM-25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H59" sqref="H59"/>
    </sheetView>
  </sheetViews>
  <sheetFormatPr defaultColWidth="9.140625" defaultRowHeight="12.75"/>
  <cols>
    <col min="1" max="1" width="6.00390625" style="4" customWidth="1"/>
    <col min="2" max="2" width="3.140625" style="5" customWidth="1"/>
    <col min="3" max="3" width="2.7109375" style="5" customWidth="1"/>
    <col min="4" max="4" width="49.57421875" style="5" customWidth="1"/>
    <col min="5" max="5" width="7.7109375" style="2" customWidth="1"/>
    <col min="6" max="7" width="13.00390625" style="4" customWidth="1"/>
    <col min="8" max="8" width="10.28125" style="4" customWidth="1"/>
    <col min="9" max="9" width="10.7109375" style="4" bestFit="1" customWidth="1"/>
    <col min="10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211" t="s">
        <v>1</v>
      </c>
      <c r="F2" s="211"/>
      <c r="G2" s="211"/>
    </row>
    <row r="3" spans="5:7" ht="12.75" customHeight="1">
      <c r="E3" s="212" t="s">
        <v>2</v>
      </c>
      <c r="F3" s="212"/>
      <c r="G3" s="212"/>
    </row>
    <row r="5" spans="1:7" ht="12.75" customHeight="1">
      <c r="A5" s="206" t="s">
        <v>3</v>
      </c>
      <c r="B5" s="206"/>
      <c r="C5" s="206"/>
      <c r="D5" s="206"/>
      <c r="E5" s="206"/>
      <c r="F5" s="206"/>
      <c r="G5" s="206"/>
    </row>
    <row r="6" spans="1:7" ht="12.75">
      <c r="A6" s="206"/>
      <c r="B6" s="206"/>
      <c r="C6" s="206"/>
      <c r="D6" s="206"/>
      <c r="E6" s="206"/>
      <c r="F6" s="206"/>
      <c r="G6" s="206"/>
    </row>
    <row r="7" spans="1:7" ht="12.75" customHeight="1">
      <c r="A7" s="196" t="s">
        <v>212</v>
      </c>
      <c r="B7" s="196"/>
      <c r="C7" s="196"/>
      <c r="D7" s="196"/>
      <c r="E7" s="196"/>
      <c r="F7" s="196"/>
      <c r="G7" s="196"/>
    </row>
    <row r="8" spans="1:7" ht="12.75" customHeight="1">
      <c r="A8" s="196" t="s">
        <v>4</v>
      </c>
      <c r="B8" s="196"/>
      <c r="C8" s="196"/>
      <c r="D8" s="196"/>
      <c r="E8" s="196"/>
      <c r="F8" s="196"/>
      <c r="G8" s="196"/>
    </row>
    <row r="9" spans="1:7" ht="12.75" customHeight="1">
      <c r="A9" s="196" t="s">
        <v>0</v>
      </c>
      <c r="B9" s="196"/>
      <c r="C9" s="196"/>
      <c r="D9" s="196"/>
      <c r="E9" s="196"/>
      <c r="F9" s="196"/>
      <c r="G9" s="196"/>
    </row>
    <row r="10" spans="1:7" ht="12.75" customHeight="1">
      <c r="A10" s="209" t="s">
        <v>5</v>
      </c>
      <c r="B10" s="209"/>
      <c r="C10" s="209"/>
      <c r="D10" s="209"/>
      <c r="E10" s="209"/>
      <c r="F10" s="209"/>
      <c r="G10" s="209"/>
    </row>
    <row r="11" spans="1:7" ht="12.75">
      <c r="A11" s="209"/>
      <c r="B11" s="209"/>
      <c r="C11" s="209"/>
      <c r="D11" s="209"/>
      <c r="E11" s="209"/>
      <c r="F11" s="209"/>
      <c r="G11" s="209"/>
    </row>
    <row r="12" spans="1:5" ht="12.75" customHeight="1">
      <c r="A12" s="210"/>
      <c r="B12" s="210"/>
      <c r="C12" s="210"/>
      <c r="D12" s="210"/>
      <c r="E12" s="210"/>
    </row>
    <row r="13" spans="1:7" ht="12.75" customHeight="1">
      <c r="A13" s="206" t="s">
        <v>6</v>
      </c>
      <c r="B13" s="206"/>
      <c r="C13" s="206"/>
      <c r="D13" s="206"/>
      <c r="E13" s="206"/>
      <c r="F13" s="206"/>
      <c r="G13" s="206"/>
    </row>
    <row r="14" spans="1:7" ht="12.75" customHeight="1">
      <c r="A14" s="206" t="s">
        <v>315</v>
      </c>
      <c r="B14" s="206"/>
      <c r="C14" s="206"/>
      <c r="D14" s="206"/>
      <c r="E14" s="206"/>
      <c r="F14" s="206"/>
      <c r="G14" s="206"/>
    </row>
    <row r="15" spans="1:7" ht="12.75">
      <c r="A15" s="7"/>
      <c r="B15" s="8"/>
      <c r="C15" s="8"/>
      <c r="D15" s="8"/>
      <c r="E15" s="8"/>
      <c r="F15" s="9"/>
      <c r="G15" s="9"/>
    </row>
    <row r="16" spans="1:7" ht="12.75" customHeight="1">
      <c r="A16" s="196" t="s">
        <v>316</v>
      </c>
      <c r="B16" s="196"/>
      <c r="C16" s="196"/>
      <c r="D16" s="196"/>
      <c r="E16" s="196"/>
      <c r="F16" s="196"/>
      <c r="G16" s="196"/>
    </row>
    <row r="17" spans="1:7" ht="12.75" customHeight="1">
      <c r="A17" s="196" t="s">
        <v>7</v>
      </c>
      <c r="B17" s="196"/>
      <c r="C17" s="196"/>
      <c r="D17" s="196"/>
      <c r="E17" s="196"/>
      <c r="F17" s="196"/>
      <c r="G17" s="196"/>
    </row>
    <row r="18" spans="1:7" ht="12.75" customHeight="1">
      <c r="A18" s="7"/>
      <c r="B18" s="10"/>
      <c r="C18" s="10"/>
      <c r="D18" s="207" t="s">
        <v>272</v>
      </c>
      <c r="E18" s="207"/>
      <c r="F18" s="207"/>
      <c r="G18" s="207"/>
    </row>
    <row r="19" spans="1:7" ht="67.5" customHeight="1">
      <c r="A19" s="11" t="s">
        <v>8</v>
      </c>
      <c r="B19" s="208" t="s">
        <v>9</v>
      </c>
      <c r="C19" s="208"/>
      <c r="D19" s="208"/>
      <c r="E19" s="13" t="s">
        <v>10</v>
      </c>
      <c r="F19" s="12" t="s">
        <v>11</v>
      </c>
      <c r="G19" s="12" t="s">
        <v>12</v>
      </c>
    </row>
    <row r="20" spans="1:7" s="5" customFormat="1" ht="12.75" customHeight="1">
      <c r="A20" s="81" t="s">
        <v>13</v>
      </c>
      <c r="B20" s="82" t="s">
        <v>14</v>
      </c>
      <c r="C20" s="83"/>
      <c r="D20" s="84"/>
      <c r="E20" s="85"/>
      <c r="F20" s="96">
        <f>F21+F27+F38+F39</f>
        <v>3554410.1799999997</v>
      </c>
      <c r="G20" s="96">
        <f>G21+G27+G38+G39</f>
        <v>3419712.01</v>
      </c>
    </row>
    <row r="21" spans="1:7" s="5" customFormat="1" ht="12.75" customHeight="1">
      <c r="A21" s="87" t="s">
        <v>15</v>
      </c>
      <c r="B21" s="88" t="s">
        <v>16</v>
      </c>
      <c r="C21" s="89"/>
      <c r="D21" s="90"/>
      <c r="E21" s="85"/>
      <c r="F21" s="86">
        <f>F22+F23+F24+F25+F26</f>
        <v>347.48</v>
      </c>
      <c r="G21" s="86">
        <f>G22+G23+G24+G25+G26</f>
        <v>434.36</v>
      </c>
    </row>
    <row r="22" spans="1:7" s="5" customFormat="1" ht="12.75" customHeight="1">
      <c r="A22" s="17" t="s">
        <v>17</v>
      </c>
      <c r="B22" s="18"/>
      <c r="C22" s="19" t="s">
        <v>18</v>
      </c>
      <c r="D22" s="20"/>
      <c r="E22" s="21"/>
      <c r="F22" s="15"/>
      <c r="G22" s="15"/>
    </row>
    <row r="23" spans="1:7" s="5" customFormat="1" ht="12.75" customHeight="1">
      <c r="A23" s="17" t="s">
        <v>19</v>
      </c>
      <c r="B23" s="18"/>
      <c r="C23" s="19" t="s">
        <v>20</v>
      </c>
      <c r="D23" s="22"/>
      <c r="E23" s="23"/>
      <c r="F23" s="15"/>
      <c r="G23" s="15"/>
    </row>
    <row r="24" spans="1:7" s="5" customFormat="1" ht="12.75" customHeight="1">
      <c r="A24" s="17" t="s">
        <v>21</v>
      </c>
      <c r="B24" s="18"/>
      <c r="C24" s="19" t="s">
        <v>22</v>
      </c>
      <c r="D24" s="22"/>
      <c r="E24" s="23"/>
      <c r="F24" s="15">
        <v>347.48</v>
      </c>
      <c r="G24" s="15">
        <v>434.36</v>
      </c>
    </row>
    <row r="25" spans="1:7" s="5" customFormat="1" ht="12.75" customHeight="1">
      <c r="A25" s="17" t="s">
        <v>23</v>
      </c>
      <c r="B25" s="18"/>
      <c r="C25" s="19" t="s">
        <v>24</v>
      </c>
      <c r="D25" s="22"/>
      <c r="E25" s="24"/>
      <c r="F25" s="15"/>
      <c r="G25" s="15"/>
    </row>
    <row r="26" spans="1:7" s="5" customFormat="1" ht="12.75" customHeight="1">
      <c r="A26" s="25" t="s">
        <v>25</v>
      </c>
      <c r="B26" s="18"/>
      <c r="C26" s="26" t="s">
        <v>26</v>
      </c>
      <c r="D26" s="20"/>
      <c r="E26" s="24"/>
      <c r="F26" s="15"/>
      <c r="G26" s="15"/>
    </row>
    <row r="27" spans="1:7" s="5" customFormat="1" ht="12.75" customHeight="1">
      <c r="A27" s="91" t="s">
        <v>27</v>
      </c>
      <c r="B27" s="92" t="s">
        <v>28</v>
      </c>
      <c r="C27" s="93"/>
      <c r="D27" s="94"/>
      <c r="E27" s="194" t="s">
        <v>311</v>
      </c>
      <c r="F27" s="86">
        <f>F28+F29+F30+F31+F32+F33+F34+F35+F36+F37</f>
        <v>3554062.6999999997</v>
      </c>
      <c r="G27" s="86">
        <f>G28+G29+G30+G31+G32+G33+G34+G35+G36+G37</f>
        <v>3419277.65</v>
      </c>
    </row>
    <row r="28" spans="1:7" s="5" customFormat="1" ht="12.75" customHeight="1">
      <c r="A28" s="17" t="s">
        <v>29</v>
      </c>
      <c r="B28" s="18"/>
      <c r="C28" s="19" t="s">
        <v>30</v>
      </c>
      <c r="D28" s="22"/>
      <c r="E28" s="23"/>
      <c r="F28" s="15"/>
      <c r="G28" s="15"/>
    </row>
    <row r="29" spans="1:7" s="5" customFormat="1" ht="12.75" customHeight="1">
      <c r="A29" s="17" t="s">
        <v>31</v>
      </c>
      <c r="B29" s="18"/>
      <c r="C29" s="19" t="s">
        <v>32</v>
      </c>
      <c r="D29" s="22"/>
      <c r="E29" s="23"/>
      <c r="F29" s="15">
        <v>3326226.7</v>
      </c>
      <c r="G29" s="15">
        <v>3346103.32</v>
      </c>
    </row>
    <row r="30" spans="1:7" s="5" customFormat="1" ht="12.75" customHeight="1">
      <c r="A30" s="17" t="s">
        <v>33</v>
      </c>
      <c r="B30" s="18"/>
      <c r="C30" s="19" t="s">
        <v>34</v>
      </c>
      <c r="D30" s="22"/>
      <c r="E30" s="23"/>
      <c r="F30" s="15">
        <v>34445.17</v>
      </c>
      <c r="G30" s="15">
        <v>35568.94</v>
      </c>
    </row>
    <row r="31" spans="1:7" s="5" customFormat="1" ht="12.75" customHeight="1">
      <c r="A31" s="17" t="s">
        <v>35</v>
      </c>
      <c r="B31" s="18"/>
      <c r="C31" s="19" t="s">
        <v>36</v>
      </c>
      <c r="D31" s="22"/>
      <c r="E31" s="23"/>
      <c r="F31" s="15"/>
      <c r="G31" s="15"/>
    </row>
    <row r="32" spans="1:7" s="5" customFormat="1" ht="12.75" customHeight="1">
      <c r="A32" s="17" t="s">
        <v>37</v>
      </c>
      <c r="B32" s="18"/>
      <c r="C32" s="19" t="s">
        <v>38</v>
      </c>
      <c r="D32" s="22"/>
      <c r="E32" s="23"/>
      <c r="F32" s="15">
        <v>176491.26</v>
      </c>
      <c r="G32" s="15">
        <v>13354.24</v>
      </c>
    </row>
    <row r="33" spans="1:7" s="5" customFormat="1" ht="12.75" customHeight="1">
      <c r="A33" s="17" t="s">
        <v>39</v>
      </c>
      <c r="B33" s="18"/>
      <c r="C33" s="19" t="s">
        <v>40</v>
      </c>
      <c r="D33" s="22"/>
      <c r="E33" s="23"/>
      <c r="F33" s="15">
        <v>3952.38</v>
      </c>
      <c r="G33" s="15"/>
    </row>
    <row r="34" spans="1:7" s="5" customFormat="1" ht="12.75" customHeight="1">
      <c r="A34" s="17" t="s">
        <v>41</v>
      </c>
      <c r="B34" s="18"/>
      <c r="C34" s="19" t="s">
        <v>42</v>
      </c>
      <c r="D34" s="22"/>
      <c r="E34" s="23"/>
      <c r="F34" s="15"/>
      <c r="G34" s="15"/>
    </row>
    <row r="35" spans="1:7" s="5" customFormat="1" ht="12.75" customHeight="1">
      <c r="A35" s="17" t="s">
        <v>43</v>
      </c>
      <c r="B35" s="18"/>
      <c r="C35" s="19" t="s">
        <v>44</v>
      </c>
      <c r="D35" s="22"/>
      <c r="E35" s="23"/>
      <c r="F35" s="15">
        <v>12526.44</v>
      </c>
      <c r="G35" s="15">
        <v>15989.1</v>
      </c>
    </row>
    <row r="36" spans="1:7" s="5" customFormat="1" ht="12.75" customHeight="1">
      <c r="A36" s="17" t="s">
        <v>45</v>
      </c>
      <c r="B36" s="31"/>
      <c r="C36" s="32" t="s">
        <v>46</v>
      </c>
      <c r="D36" s="33"/>
      <c r="E36" s="23"/>
      <c r="F36" s="15">
        <v>420.75</v>
      </c>
      <c r="G36" s="15">
        <v>482.28</v>
      </c>
    </row>
    <row r="37" spans="1:7" s="5" customFormat="1" ht="12.75" customHeight="1">
      <c r="A37" s="17" t="s">
        <v>47</v>
      </c>
      <c r="B37" s="18"/>
      <c r="C37" s="19" t="s">
        <v>48</v>
      </c>
      <c r="D37" s="22"/>
      <c r="E37" s="24"/>
      <c r="F37" s="15"/>
      <c r="G37" s="15">
        <v>7779.77</v>
      </c>
    </row>
    <row r="38" spans="1:7" s="5" customFormat="1" ht="12.75" customHeight="1">
      <c r="A38" s="16" t="s">
        <v>49</v>
      </c>
      <c r="B38" s="140" t="s">
        <v>50</v>
      </c>
      <c r="C38" s="140"/>
      <c r="D38" s="141"/>
      <c r="E38" s="24"/>
      <c r="F38" s="15"/>
      <c r="G38" s="15"/>
    </row>
    <row r="39" spans="1:7" s="5" customFormat="1" ht="12.75" customHeight="1">
      <c r="A39" s="16" t="s">
        <v>51</v>
      </c>
      <c r="B39" s="142"/>
      <c r="C39" s="143" t="s">
        <v>217</v>
      </c>
      <c r="D39" s="144"/>
      <c r="E39" s="23"/>
      <c r="F39" s="15"/>
      <c r="G39" s="15"/>
    </row>
    <row r="40" spans="1:7" s="5" customFormat="1" ht="12.75" customHeight="1">
      <c r="A40" s="12" t="s">
        <v>52</v>
      </c>
      <c r="B40" s="62" t="s">
        <v>53</v>
      </c>
      <c r="C40" s="139"/>
      <c r="D40" s="63"/>
      <c r="E40" s="23"/>
      <c r="F40" s="97"/>
      <c r="G40" s="97"/>
    </row>
    <row r="41" spans="1:7" s="5" customFormat="1" ht="12.75" customHeight="1">
      <c r="A41" s="98" t="s">
        <v>54</v>
      </c>
      <c r="B41" s="99" t="s">
        <v>55</v>
      </c>
      <c r="C41" s="100"/>
      <c r="D41" s="101"/>
      <c r="E41" s="95"/>
      <c r="F41" s="96">
        <f>F42+F48+F49+F57</f>
        <v>103237.78000000001</v>
      </c>
      <c r="G41" s="96">
        <f>G42+G48++G49+G56+G57</f>
        <v>55196.53999999999</v>
      </c>
    </row>
    <row r="42" spans="1:7" s="5" customFormat="1" ht="12.75" customHeight="1">
      <c r="A42" s="102" t="s">
        <v>15</v>
      </c>
      <c r="B42" s="103" t="s">
        <v>56</v>
      </c>
      <c r="C42" s="104"/>
      <c r="D42" s="105"/>
      <c r="E42" s="95"/>
      <c r="F42" s="86">
        <f>F43+F44+F45+F46+F47</f>
        <v>4413.09</v>
      </c>
      <c r="G42" s="86">
        <f>G43+G44+G45+G46+G47</f>
        <v>5872.18</v>
      </c>
    </row>
    <row r="43" spans="1:7" s="5" customFormat="1" ht="12.75" customHeight="1">
      <c r="A43" s="38" t="s">
        <v>17</v>
      </c>
      <c r="B43" s="31"/>
      <c r="C43" s="32" t="s">
        <v>57</v>
      </c>
      <c r="D43" s="33"/>
      <c r="E43" s="23"/>
      <c r="F43" s="15"/>
      <c r="G43" s="15"/>
    </row>
    <row r="44" spans="1:7" s="5" customFormat="1" ht="12.75" customHeight="1">
      <c r="A44" s="38" t="s">
        <v>19</v>
      </c>
      <c r="B44" s="31"/>
      <c r="C44" s="32" t="s">
        <v>58</v>
      </c>
      <c r="D44" s="33"/>
      <c r="E44" s="155" t="s">
        <v>260</v>
      </c>
      <c r="F44" s="15">
        <v>4413.09</v>
      </c>
      <c r="G44" s="15">
        <v>5872.18</v>
      </c>
    </row>
    <row r="45" spans="1:7" s="5" customFormat="1" ht="12.75">
      <c r="A45" s="38" t="s">
        <v>21</v>
      </c>
      <c r="B45" s="31"/>
      <c r="C45" s="32" t="s">
        <v>59</v>
      </c>
      <c r="D45" s="33"/>
      <c r="E45" s="23"/>
      <c r="F45" s="15"/>
      <c r="G45" s="15"/>
    </row>
    <row r="46" spans="1:7" s="5" customFormat="1" ht="12.75">
      <c r="A46" s="38" t="s">
        <v>23</v>
      </c>
      <c r="B46" s="31"/>
      <c r="C46" s="32" t="s">
        <v>60</v>
      </c>
      <c r="D46" s="33"/>
      <c r="E46" s="23"/>
      <c r="F46" s="15"/>
      <c r="G46" s="15"/>
    </row>
    <row r="47" spans="1:7" s="5" customFormat="1" ht="12.75" customHeight="1">
      <c r="A47" s="38" t="s">
        <v>25</v>
      </c>
      <c r="B47" s="35"/>
      <c r="C47" s="203" t="s">
        <v>61</v>
      </c>
      <c r="D47" s="203"/>
      <c r="E47" s="23"/>
      <c r="F47" s="15"/>
      <c r="G47" s="15"/>
    </row>
    <row r="48" spans="1:7" s="5" customFormat="1" ht="12.75" customHeight="1">
      <c r="A48" s="36" t="s">
        <v>27</v>
      </c>
      <c r="B48" s="40" t="s">
        <v>62</v>
      </c>
      <c r="C48" s="41"/>
      <c r="D48" s="42"/>
      <c r="E48" s="155" t="s">
        <v>261</v>
      </c>
      <c r="F48" s="15">
        <v>1064</v>
      </c>
      <c r="G48" s="15">
        <v>231.46</v>
      </c>
    </row>
    <row r="49" spans="1:7" s="5" customFormat="1" ht="12.75" customHeight="1">
      <c r="A49" s="102" t="s">
        <v>49</v>
      </c>
      <c r="B49" s="103" t="s">
        <v>63</v>
      </c>
      <c r="C49" s="104"/>
      <c r="D49" s="105"/>
      <c r="E49" s="95"/>
      <c r="F49" s="86">
        <f>F50+F51+F52+F53+F54+F55</f>
        <v>94902.84000000001</v>
      </c>
      <c r="G49" s="86">
        <f>G50+G51+G52+G53+G54+G55</f>
        <v>47720.84</v>
      </c>
    </row>
    <row r="50" spans="1:7" s="5" customFormat="1" ht="12.75" customHeight="1">
      <c r="A50" s="38" t="s">
        <v>64</v>
      </c>
      <c r="B50" s="37"/>
      <c r="C50" s="43" t="s">
        <v>65</v>
      </c>
      <c r="D50" s="44"/>
      <c r="E50" s="24"/>
      <c r="F50" s="15"/>
      <c r="G50" s="15"/>
    </row>
    <row r="51" spans="1:7" s="5" customFormat="1" ht="12.75" customHeight="1">
      <c r="A51" s="45" t="s">
        <v>66</v>
      </c>
      <c r="B51" s="31"/>
      <c r="C51" s="32" t="s">
        <v>67</v>
      </c>
      <c r="D51" s="46"/>
      <c r="E51" s="47"/>
      <c r="F51" s="48"/>
      <c r="G51" s="48"/>
    </row>
    <row r="52" spans="1:7" s="5" customFormat="1" ht="12.75" customHeight="1">
      <c r="A52" s="38" t="s">
        <v>68</v>
      </c>
      <c r="B52" s="31"/>
      <c r="C52" s="32" t="s">
        <v>69</v>
      </c>
      <c r="D52" s="33"/>
      <c r="E52" s="24"/>
      <c r="F52" s="15"/>
      <c r="G52" s="15"/>
    </row>
    <row r="53" spans="1:7" s="5" customFormat="1" ht="12.75" customHeight="1">
      <c r="A53" s="38" t="s">
        <v>70</v>
      </c>
      <c r="B53" s="31"/>
      <c r="C53" s="203" t="s">
        <v>71</v>
      </c>
      <c r="D53" s="203"/>
      <c r="E53" s="155" t="s">
        <v>262</v>
      </c>
      <c r="F53" s="15">
        <v>622.08</v>
      </c>
      <c r="G53" s="15">
        <v>117.44</v>
      </c>
    </row>
    <row r="54" spans="1:7" s="5" customFormat="1" ht="12.75" customHeight="1">
      <c r="A54" s="38" t="s">
        <v>72</v>
      </c>
      <c r="B54" s="31"/>
      <c r="C54" s="32" t="s">
        <v>73</v>
      </c>
      <c r="D54" s="33"/>
      <c r="E54" s="155" t="s">
        <v>263</v>
      </c>
      <c r="F54" s="15">
        <v>90550.13</v>
      </c>
      <c r="G54" s="15">
        <v>46763.88</v>
      </c>
    </row>
    <row r="55" spans="1:7" s="5" customFormat="1" ht="12.75" customHeight="1">
      <c r="A55" s="38" t="s">
        <v>74</v>
      </c>
      <c r="B55" s="31"/>
      <c r="C55" s="32" t="s">
        <v>75</v>
      </c>
      <c r="D55" s="33"/>
      <c r="E55" s="155" t="s">
        <v>264</v>
      </c>
      <c r="F55" s="15">
        <v>3730.63</v>
      </c>
      <c r="G55" s="15">
        <v>839.52</v>
      </c>
    </row>
    <row r="56" spans="1:7" s="5" customFormat="1" ht="12.75" customHeight="1">
      <c r="A56" s="36" t="s">
        <v>51</v>
      </c>
      <c r="B56" s="49" t="s">
        <v>76</v>
      </c>
      <c r="C56" s="49"/>
      <c r="D56" s="50"/>
      <c r="E56" s="155"/>
      <c r="F56" s="15"/>
      <c r="G56" s="15"/>
    </row>
    <row r="57" spans="1:7" s="5" customFormat="1" ht="12.75" customHeight="1">
      <c r="A57" s="36" t="s">
        <v>77</v>
      </c>
      <c r="B57" s="49" t="s">
        <v>78</v>
      </c>
      <c r="C57" s="49"/>
      <c r="D57" s="50"/>
      <c r="E57" s="155" t="s">
        <v>265</v>
      </c>
      <c r="F57" s="15">
        <v>2857.85</v>
      </c>
      <c r="G57" s="159">
        <v>1372.06</v>
      </c>
    </row>
    <row r="58" spans="1:7" s="5" customFormat="1" ht="12.75" customHeight="1">
      <c r="A58" s="106"/>
      <c r="B58" s="107" t="s">
        <v>79</v>
      </c>
      <c r="C58" s="108"/>
      <c r="D58" s="109"/>
      <c r="E58" s="110"/>
      <c r="F58" s="111">
        <f>F20+F40+F41</f>
        <v>3657647.9599999995</v>
      </c>
      <c r="G58" s="111">
        <f>G20+G40+G41</f>
        <v>3474908.55</v>
      </c>
    </row>
    <row r="59" spans="1:8" s="5" customFormat="1" ht="12.75" customHeight="1">
      <c r="A59" s="112" t="s">
        <v>80</v>
      </c>
      <c r="B59" s="113" t="s">
        <v>81</v>
      </c>
      <c r="C59" s="113"/>
      <c r="D59" s="114"/>
      <c r="E59" s="156" t="s">
        <v>266</v>
      </c>
      <c r="F59" s="115">
        <f>F60+F61+F62+F63</f>
        <v>3562745.12</v>
      </c>
      <c r="G59" s="115">
        <f>G60+G61+G62+G63</f>
        <v>3426864.32</v>
      </c>
      <c r="H59" s="158">
        <f>SUM(F59+F64+F84)</f>
        <v>3657647.96</v>
      </c>
    </row>
    <row r="60" spans="1:7" s="5" customFormat="1" ht="12.75" customHeight="1">
      <c r="A60" s="16" t="s">
        <v>15</v>
      </c>
      <c r="B60" s="34" t="s">
        <v>82</v>
      </c>
      <c r="C60" s="34"/>
      <c r="D60" s="24"/>
      <c r="E60" s="24"/>
      <c r="F60" s="15">
        <v>140183.99</v>
      </c>
      <c r="G60" s="15">
        <v>19711.05</v>
      </c>
    </row>
    <row r="61" spans="1:7" s="5" customFormat="1" ht="12.75" customHeight="1">
      <c r="A61" s="27" t="s">
        <v>27</v>
      </c>
      <c r="B61" s="28" t="s">
        <v>83</v>
      </c>
      <c r="C61" s="29"/>
      <c r="D61" s="30"/>
      <c r="E61" s="51"/>
      <c r="F61" s="52">
        <v>3409130.38</v>
      </c>
      <c r="G61" s="52">
        <v>3391455.54</v>
      </c>
    </row>
    <row r="62" spans="1:7" s="5" customFormat="1" ht="12.75" customHeight="1">
      <c r="A62" s="16" t="s">
        <v>49</v>
      </c>
      <c r="B62" s="204" t="s">
        <v>84</v>
      </c>
      <c r="C62" s="204"/>
      <c r="D62" s="204"/>
      <c r="E62" s="24"/>
      <c r="F62" s="15">
        <v>559.09</v>
      </c>
      <c r="G62" s="15">
        <v>1923.3</v>
      </c>
    </row>
    <row r="63" spans="1:7" s="5" customFormat="1" ht="12.75" customHeight="1">
      <c r="A63" s="16" t="s">
        <v>85</v>
      </c>
      <c r="B63" s="34" t="s">
        <v>86</v>
      </c>
      <c r="C63" s="18"/>
      <c r="D63" s="14"/>
      <c r="E63" s="24"/>
      <c r="F63" s="15">
        <v>12871.66</v>
      </c>
      <c r="G63" s="15">
        <v>13774.43</v>
      </c>
    </row>
    <row r="64" spans="1:7" s="5" customFormat="1" ht="12.75" customHeight="1">
      <c r="A64" s="81" t="s">
        <v>87</v>
      </c>
      <c r="B64" s="82" t="s">
        <v>88</v>
      </c>
      <c r="C64" s="83"/>
      <c r="D64" s="84"/>
      <c r="E64" s="95"/>
      <c r="F64" s="96">
        <f>F65+F69</f>
        <v>94390.01999999999</v>
      </c>
      <c r="G64" s="96">
        <f>G65+G69</f>
        <v>47485.96</v>
      </c>
    </row>
    <row r="65" spans="1:7" s="5" customFormat="1" ht="12.75" customHeight="1">
      <c r="A65" s="87" t="s">
        <v>15</v>
      </c>
      <c r="B65" s="88" t="s">
        <v>89</v>
      </c>
      <c r="C65" s="116"/>
      <c r="D65" s="117"/>
      <c r="E65" s="95"/>
      <c r="F65" s="86">
        <f>F66+F67+F68</f>
        <v>0</v>
      </c>
      <c r="G65" s="86">
        <f>G66+G67+G68</f>
        <v>0</v>
      </c>
    </row>
    <row r="66" spans="1:7" s="5" customFormat="1" ht="12.75">
      <c r="A66" s="17" t="s">
        <v>17</v>
      </c>
      <c r="B66" s="53"/>
      <c r="C66" s="19" t="s">
        <v>90</v>
      </c>
      <c r="D66" s="54"/>
      <c r="E66" s="24"/>
      <c r="F66" s="15"/>
      <c r="G66" s="15"/>
    </row>
    <row r="67" spans="1:7" s="5" customFormat="1" ht="12.75" customHeight="1">
      <c r="A67" s="17" t="s">
        <v>19</v>
      </c>
      <c r="B67" s="18"/>
      <c r="C67" s="19" t="s">
        <v>91</v>
      </c>
      <c r="D67" s="22"/>
      <c r="E67" s="24"/>
      <c r="F67" s="15"/>
      <c r="G67" s="15"/>
    </row>
    <row r="68" spans="1:7" s="5" customFormat="1" ht="12.75" customHeight="1">
      <c r="A68" s="17" t="s">
        <v>92</v>
      </c>
      <c r="B68" s="18"/>
      <c r="C68" s="19" t="s">
        <v>93</v>
      </c>
      <c r="D68" s="22"/>
      <c r="E68" s="23"/>
      <c r="F68" s="15"/>
      <c r="G68" s="15"/>
    </row>
    <row r="69" spans="1:7" s="55" customFormat="1" ht="12.75" customHeight="1">
      <c r="A69" s="102" t="s">
        <v>27</v>
      </c>
      <c r="B69" s="118" t="s">
        <v>94</v>
      </c>
      <c r="C69" s="119"/>
      <c r="D69" s="120"/>
      <c r="E69" s="121"/>
      <c r="F69" s="122">
        <f>F70+F71+F72+F73+F74+F75+F78+F79+F80+F81+F82+F83</f>
        <v>94390.01999999999</v>
      </c>
      <c r="G69" s="122">
        <f>G70+G71+G72+G73+G74+G75+G78+G79+G80+G81+G82+G83</f>
        <v>47485.96</v>
      </c>
    </row>
    <row r="70" spans="1:7" s="5" customFormat="1" ht="12.75" customHeight="1">
      <c r="A70" s="17" t="s">
        <v>29</v>
      </c>
      <c r="B70" s="18"/>
      <c r="C70" s="19" t="s">
        <v>95</v>
      </c>
      <c r="D70" s="20"/>
      <c r="E70" s="24"/>
      <c r="F70" s="15"/>
      <c r="G70" s="15"/>
    </row>
    <row r="71" spans="1:7" s="5" customFormat="1" ht="12.75" customHeight="1">
      <c r="A71" s="17" t="s">
        <v>31</v>
      </c>
      <c r="B71" s="53"/>
      <c r="C71" s="19" t="s">
        <v>96</v>
      </c>
      <c r="D71" s="54"/>
      <c r="E71" s="24"/>
      <c r="F71" s="15"/>
      <c r="G71" s="15"/>
    </row>
    <row r="72" spans="1:7" s="5" customFormat="1" ht="12.75">
      <c r="A72" s="17" t="s">
        <v>33</v>
      </c>
      <c r="B72" s="53"/>
      <c r="C72" s="19" t="s">
        <v>97</v>
      </c>
      <c r="D72" s="54"/>
      <c r="E72" s="24"/>
      <c r="F72" s="15"/>
      <c r="G72" s="15"/>
    </row>
    <row r="73" spans="1:7" s="5" customFormat="1" ht="12.75">
      <c r="A73" s="56" t="s">
        <v>35</v>
      </c>
      <c r="B73" s="37"/>
      <c r="C73" s="57" t="s">
        <v>98</v>
      </c>
      <c r="D73" s="44"/>
      <c r="E73" s="24"/>
      <c r="F73" s="15"/>
      <c r="G73" s="15"/>
    </row>
    <row r="74" spans="1:7" s="5" customFormat="1" ht="12.75">
      <c r="A74" s="16" t="s">
        <v>37</v>
      </c>
      <c r="B74" s="26"/>
      <c r="C74" s="26" t="s">
        <v>99</v>
      </c>
      <c r="D74" s="20"/>
      <c r="E74" s="20"/>
      <c r="F74" s="15"/>
      <c r="G74" s="15"/>
    </row>
    <row r="75" spans="1:7" s="5" customFormat="1" ht="12.75" customHeight="1">
      <c r="A75" s="123" t="s">
        <v>39</v>
      </c>
      <c r="B75" s="119"/>
      <c r="C75" s="124" t="s">
        <v>100</v>
      </c>
      <c r="D75" s="125"/>
      <c r="E75" s="95"/>
      <c r="F75" s="86">
        <f>F76+F77</f>
        <v>0</v>
      </c>
      <c r="G75" s="86">
        <f>G76+G77</f>
        <v>0</v>
      </c>
    </row>
    <row r="76" spans="1:7" s="5" customFormat="1" ht="12.75" customHeight="1">
      <c r="A76" s="38" t="s">
        <v>101</v>
      </c>
      <c r="B76" s="31"/>
      <c r="C76" s="46"/>
      <c r="D76" s="33" t="s">
        <v>102</v>
      </c>
      <c r="E76" s="24"/>
      <c r="F76" s="15"/>
      <c r="G76" s="15"/>
    </row>
    <row r="77" spans="1:7" s="5" customFormat="1" ht="12.75" customHeight="1">
      <c r="A77" s="38" t="s">
        <v>103</v>
      </c>
      <c r="B77" s="31"/>
      <c r="C77" s="46"/>
      <c r="D77" s="33" t="s">
        <v>104</v>
      </c>
      <c r="E77" s="23"/>
      <c r="F77" s="15"/>
      <c r="G77" s="15"/>
    </row>
    <row r="78" spans="1:7" s="5" customFormat="1" ht="12.75" customHeight="1">
      <c r="A78" s="38" t="s">
        <v>41</v>
      </c>
      <c r="B78" s="41"/>
      <c r="C78" s="58" t="s">
        <v>105</v>
      </c>
      <c r="D78" s="59"/>
      <c r="E78" s="23"/>
      <c r="F78" s="15"/>
      <c r="G78" s="15"/>
    </row>
    <row r="79" spans="1:7" s="5" customFormat="1" ht="12.75" customHeight="1">
      <c r="A79" s="38" t="s">
        <v>43</v>
      </c>
      <c r="B79" s="60"/>
      <c r="C79" s="32" t="s">
        <v>106</v>
      </c>
      <c r="D79" s="61"/>
      <c r="E79" s="24"/>
      <c r="F79" s="15"/>
      <c r="G79" s="15"/>
    </row>
    <row r="80" spans="1:7" s="5" customFormat="1" ht="12.75" customHeight="1">
      <c r="A80" s="38" t="s">
        <v>45</v>
      </c>
      <c r="B80" s="18"/>
      <c r="C80" s="19" t="s">
        <v>107</v>
      </c>
      <c r="D80" s="22"/>
      <c r="E80" s="155" t="s">
        <v>267</v>
      </c>
      <c r="F80" s="15">
        <v>16592.53</v>
      </c>
      <c r="G80" s="15">
        <v>1935.83</v>
      </c>
    </row>
    <row r="81" spans="1:7" s="5" customFormat="1" ht="12.75" customHeight="1">
      <c r="A81" s="38" t="s">
        <v>47</v>
      </c>
      <c r="B81" s="18"/>
      <c r="C81" s="19" t="s">
        <v>108</v>
      </c>
      <c r="D81" s="22"/>
      <c r="E81" s="155" t="s">
        <v>268</v>
      </c>
      <c r="F81" s="15">
        <v>38437.86</v>
      </c>
      <c r="G81" s="15">
        <v>6190.5</v>
      </c>
    </row>
    <row r="82" spans="1:9" s="5" customFormat="1" ht="12.75" customHeight="1">
      <c r="A82" s="17" t="s">
        <v>109</v>
      </c>
      <c r="B82" s="31"/>
      <c r="C82" s="32" t="s">
        <v>110</v>
      </c>
      <c r="D82" s="33"/>
      <c r="E82" s="155" t="s">
        <v>269</v>
      </c>
      <c r="F82" s="15">
        <v>39359.63</v>
      </c>
      <c r="G82" s="15">
        <v>39359.63</v>
      </c>
      <c r="I82" s="158"/>
    </row>
    <row r="83" spans="1:7" s="5" customFormat="1" ht="12.75" customHeight="1">
      <c r="A83" s="17" t="s">
        <v>111</v>
      </c>
      <c r="B83" s="18"/>
      <c r="C83" s="19" t="s">
        <v>112</v>
      </c>
      <c r="D83" s="22"/>
      <c r="E83" s="23"/>
      <c r="F83" s="15"/>
      <c r="G83" s="15"/>
    </row>
    <row r="84" spans="1:9" s="5" customFormat="1" ht="12.75" customHeight="1">
      <c r="A84" s="81" t="s">
        <v>113</v>
      </c>
      <c r="B84" s="113" t="s">
        <v>114</v>
      </c>
      <c r="C84" s="127"/>
      <c r="D84" s="128"/>
      <c r="E84" s="129"/>
      <c r="F84" s="96">
        <f>F85+F86+F89+F90</f>
        <v>512.8199999999301</v>
      </c>
      <c r="G84" s="96">
        <f>G85+G86+G89+G90</f>
        <v>558.27</v>
      </c>
      <c r="I84" s="158">
        <f>F58-F59-F64-F84</f>
        <v>-5.343281372915953E-10</v>
      </c>
    </row>
    <row r="85" spans="1:7" s="5" customFormat="1" ht="12.75" customHeight="1">
      <c r="A85" s="16" t="s">
        <v>15</v>
      </c>
      <c r="B85" s="34" t="s">
        <v>115</v>
      </c>
      <c r="C85" s="18"/>
      <c r="D85" s="14"/>
      <c r="E85" s="23"/>
      <c r="F85" s="15"/>
      <c r="G85" s="15"/>
    </row>
    <row r="86" spans="1:7" s="5" customFormat="1" ht="12.75" customHeight="1">
      <c r="A86" s="87" t="s">
        <v>27</v>
      </c>
      <c r="B86" s="88" t="s">
        <v>116</v>
      </c>
      <c r="C86" s="116"/>
      <c r="D86" s="117"/>
      <c r="E86" s="95"/>
      <c r="F86" s="86">
        <f>F87+F88</f>
        <v>0</v>
      </c>
      <c r="G86" s="86">
        <f>G87+G88</f>
        <v>0</v>
      </c>
    </row>
    <row r="87" spans="1:7" s="5" customFormat="1" ht="12.75" customHeight="1">
      <c r="A87" s="17" t="s">
        <v>29</v>
      </c>
      <c r="B87" s="18"/>
      <c r="C87" s="19" t="s">
        <v>117</v>
      </c>
      <c r="D87" s="22"/>
      <c r="E87" s="24"/>
      <c r="F87" s="15"/>
      <c r="G87" s="15"/>
    </row>
    <row r="88" spans="1:7" s="5" customFormat="1" ht="12.75" customHeight="1">
      <c r="A88" s="17" t="s">
        <v>31</v>
      </c>
      <c r="B88" s="18"/>
      <c r="C88" s="19" t="s">
        <v>118</v>
      </c>
      <c r="D88" s="22"/>
      <c r="E88" s="24"/>
      <c r="F88" s="15"/>
      <c r="G88" s="15"/>
    </row>
    <row r="89" spans="1:7" s="5" customFormat="1" ht="12.75" customHeight="1">
      <c r="A89" s="36" t="s">
        <v>49</v>
      </c>
      <c r="B89" s="46" t="s">
        <v>119</v>
      </c>
      <c r="C89" s="46"/>
      <c r="D89" s="39"/>
      <c r="E89" s="24"/>
      <c r="F89" s="15"/>
      <c r="G89" s="15"/>
    </row>
    <row r="90" spans="1:7" s="5" customFormat="1" ht="12.75" customHeight="1">
      <c r="A90" s="91" t="s">
        <v>51</v>
      </c>
      <c r="B90" s="92" t="s">
        <v>120</v>
      </c>
      <c r="C90" s="93"/>
      <c r="D90" s="94"/>
      <c r="E90" s="95"/>
      <c r="F90" s="86">
        <f>F91+F92</f>
        <v>512.8199999999301</v>
      </c>
      <c r="G90" s="86">
        <f>G91+G92</f>
        <v>558.27</v>
      </c>
    </row>
    <row r="91" spans="1:7" s="5" customFormat="1" ht="12.75" customHeight="1">
      <c r="A91" s="134" t="s">
        <v>121</v>
      </c>
      <c r="B91" s="83"/>
      <c r="C91" s="135" t="s">
        <v>122</v>
      </c>
      <c r="D91" s="136"/>
      <c r="E91" s="129"/>
      <c r="F91" s="86">
        <f>VRA!H55</f>
        <v>-45.45000000006985</v>
      </c>
      <c r="G91" s="195">
        <v>440.83</v>
      </c>
    </row>
    <row r="92" spans="1:7" s="5" customFormat="1" ht="12.75" customHeight="1">
      <c r="A92" s="134" t="s">
        <v>123</v>
      </c>
      <c r="B92" s="83"/>
      <c r="C92" s="135" t="s">
        <v>124</v>
      </c>
      <c r="D92" s="136"/>
      <c r="E92" s="129"/>
      <c r="F92" s="86">
        <v>558.27</v>
      </c>
      <c r="G92" s="86">
        <v>117.44</v>
      </c>
    </row>
    <row r="93" spans="1:7" s="5" customFormat="1" ht="12.75" customHeight="1">
      <c r="A93" s="12" t="s">
        <v>125</v>
      </c>
      <c r="B93" s="62" t="s">
        <v>126</v>
      </c>
      <c r="C93" s="63"/>
      <c r="D93" s="63"/>
      <c r="E93" s="23"/>
      <c r="F93" s="97"/>
      <c r="G93" s="97"/>
    </row>
    <row r="94" spans="1:7" s="5" customFormat="1" ht="25.5" customHeight="1">
      <c r="A94" s="81"/>
      <c r="B94" s="205" t="s">
        <v>127</v>
      </c>
      <c r="C94" s="205"/>
      <c r="D94" s="205"/>
      <c r="E94" s="126"/>
      <c r="F94" s="96">
        <f>IF(F59+F64+F84+F93=F58,F59+F64+F84+F93,0)</f>
        <v>3657647.96</v>
      </c>
      <c r="G94" s="96">
        <f>IF(G59+G64+G84+G93=G58,G59+G64+G84+G93,0)</f>
        <v>3474908.55</v>
      </c>
    </row>
    <row r="95" spans="1:7" s="5" customFormat="1" ht="12.75">
      <c r="A95" s="64"/>
      <c r="B95" s="65"/>
      <c r="C95" s="65"/>
      <c r="D95" s="65"/>
      <c r="E95" s="65"/>
      <c r="F95" s="2"/>
      <c r="G95" s="2"/>
    </row>
    <row r="96" spans="1:7" s="5" customFormat="1" ht="12.75" customHeight="1">
      <c r="A96" s="201" t="s">
        <v>312</v>
      </c>
      <c r="B96" s="202"/>
      <c r="C96" s="202"/>
      <c r="D96" s="202"/>
      <c r="E96" s="202"/>
      <c r="F96" s="199" t="s">
        <v>313</v>
      </c>
      <c r="G96" s="200"/>
    </row>
    <row r="97" spans="1:7" s="5" customFormat="1" ht="12.75" customHeight="1">
      <c r="A97" s="196" t="s">
        <v>128</v>
      </c>
      <c r="B97" s="196"/>
      <c r="C97" s="196"/>
      <c r="D97" s="196"/>
      <c r="E97" s="196"/>
      <c r="F97" s="196" t="s">
        <v>129</v>
      </c>
      <c r="G97" s="196"/>
    </row>
    <row r="98" spans="1:7" s="5" customFormat="1" ht="12.75">
      <c r="A98" s="66"/>
      <c r="B98" s="66"/>
      <c r="C98" s="66"/>
      <c r="D98" s="66"/>
      <c r="E98" s="6"/>
      <c r="F98" s="10"/>
      <c r="G98" s="10"/>
    </row>
    <row r="99" spans="1:7" s="5" customFormat="1" ht="12.75">
      <c r="A99" s="4" t="s">
        <v>258</v>
      </c>
      <c r="B99" s="4"/>
      <c r="C99" s="4"/>
      <c r="E99" s="2"/>
      <c r="F99" s="197" t="s">
        <v>214</v>
      </c>
      <c r="G99" s="197"/>
    </row>
    <row r="100" spans="1:7" s="5" customFormat="1" ht="12.75" customHeight="1">
      <c r="A100" s="198" t="s">
        <v>215</v>
      </c>
      <c r="B100" s="198"/>
      <c r="C100" s="198"/>
      <c r="D100" s="198"/>
      <c r="E100" s="198"/>
      <c r="F100" s="196" t="s">
        <v>129</v>
      </c>
      <c r="G100" s="196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 customHeight="1">
      <c r="E105" s="2"/>
    </row>
    <row r="106" s="5" customFormat="1" ht="12.75" customHeight="1">
      <c r="E106" s="2"/>
    </row>
    <row r="107" s="5" customFormat="1" ht="12.75">
      <c r="E107" s="2"/>
    </row>
    <row r="108" s="5" customFormat="1" ht="12.75">
      <c r="E108" s="2"/>
    </row>
    <row r="109" s="5" customFormat="1" ht="12.75" customHeight="1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5">
    <mergeCell ref="A8:G8"/>
    <mergeCell ref="A9:G9"/>
    <mergeCell ref="A10:G11"/>
    <mergeCell ref="A12:E12"/>
    <mergeCell ref="E2:G2"/>
    <mergeCell ref="E3:G3"/>
    <mergeCell ref="A5:G6"/>
    <mergeCell ref="A7:G7"/>
    <mergeCell ref="C47:D47"/>
    <mergeCell ref="C53:D53"/>
    <mergeCell ref="B62:D62"/>
    <mergeCell ref="B94:D94"/>
    <mergeCell ref="A13:G13"/>
    <mergeCell ref="A14:G14"/>
    <mergeCell ref="A16:G16"/>
    <mergeCell ref="A17:G17"/>
    <mergeCell ref="D18:G18"/>
    <mergeCell ref="B19:D19"/>
    <mergeCell ref="F100:G100"/>
    <mergeCell ref="F99:G99"/>
    <mergeCell ref="A100:E100"/>
    <mergeCell ref="F97:G97"/>
    <mergeCell ref="A97:E97"/>
    <mergeCell ref="F96:G96"/>
    <mergeCell ref="A96:E96"/>
  </mergeCells>
  <printOptions/>
  <pageMargins left="0.35433070866141736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5.57421875" style="76" customWidth="1"/>
    <col min="2" max="2" width="0" style="76" hidden="1" customWidth="1"/>
    <col min="3" max="3" width="30.140625" style="76" customWidth="1"/>
    <col min="4" max="4" width="18.28125" style="76" customWidth="1"/>
    <col min="5" max="5" width="0" style="76" hidden="1" customWidth="1"/>
    <col min="6" max="6" width="11.7109375" style="76" customWidth="1"/>
    <col min="7" max="7" width="8.57421875" style="76" customWidth="1"/>
    <col min="8" max="8" width="12.140625" style="76" customWidth="1"/>
    <col min="9" max="9" width="13.140625" style="76" customWidth="1"/>
    <col min="10" max="16384" width="9.140625" style="76" customWidth="1"/>
  </cols>
  <sheetData>
    <row r="1" spans="4:9" ht="15.75">
      <c r="D1" s="67"/>
      <c r="G1" s="76" t="s">
        <v>130</v>
      </c>
      <c r="H1" s="68"/>
      <c r="I1" s="68"/>
    </row>
    <row r="2" spans="7:9" ht="15.75">
      <c r="G2" s="76" t="s">
        <v>2</v>
      </c>
      <c r="H2" s="68"/>
      <c r="I2" s="68"/>
    </row>
    <row r="4" spans="1:9" ht="15.75">
      <c r="A4" s="233" t="s">
        <v>131</v>
      </c>
      <c r="B4" s="233"/>
      <c r="C4" s="233"/>
      <c r="D4" s="233"/>
      <c r="E4" s="233"/>
      <c r="F4" s="233"/>
      <c r="G4" s="233"/>
      <c r="H4" s="233"/>
      <c r="I4" s="233"/>
    </row>
    <row r="5" spans="1:9" ht="15.75">
      <c r="A5" s="234" t="s">
        <v>132</v>
      </c>
      <c r="B5" s="234"/>
      <c r="C5" s="234"/>
      <c r="D5" s="234"/>
      <c r="E5" s="234"/>
      <c r="F5" s="234"/>
      <c r="G5" s="234"/>
      <c r="H5" s="234"/>
      <c r="I5" s="234"/>
    </row>
    <row r="6" spans="1:9" ht="15.75">
      <c r="A6" s="233" t="s">
        <v>213</v>
      </c>
      <c r="B6" s="233"/>
      <c r="C6" s="233"/>
      <c r="D6" s="233"/>
      <c r="E6" s="233"/>
      <c r="F6" s="233"/>
      <c r="G6" s="233"/>
      <c r="H6" s="233"/>
      <c r="I6" s="233"/>
    </row>
    <row r="7" spans="1:9" ht="15">
      <c r="A7" s="228" t="s">
        <v>133</v>
      </c>
      <c r="B7" s="228"/>
      <c r="C7" s="228"/>
      <c r="D7" s="228"/>
      <c r="E7" s="228"/>
      <c r="F7" s="228"/>
      <c r="G7" s="228"/>
      <c r="H7" s="228"/>
      <c r="I7" s="228"/>
    </row>
    <row r="8" spans="1:9" ht="15">
      <c r="A8" s="228" t="s">
        <v>211</v>
      </c>
      <c r="B8" s="228"/>
      <c r="C8" s="228"/>
      <c r="D8" s="228"/>
      <c r="E8" s="228"/>
      <c r="F8" s="228"/>
      <c r="G8" s="228"/>
      <c r="H8" s="228"/>
      <c r="I8" s="228"/>
    </row>
    <row r="9" spans="1:9" ht="15">
      <c r="A9" s="228" t="s">
        <v>134</v>
      </c>
      <c r="B9" s="228"/>
      <c r="C9" s="228"/>
      <c r="D9" s="228"/>
      <c r="E9" s="228"/>
      <c r="F9" s="228"/>
      <c r="G9" s="228"/>
      <c r="H9" s="228"/>
      <c r="I9" s="228"/>
    </row>
    <row r="10" spans="1:9" ht="15">
      <c r="A10" s="228" t="s">
        <v>135</v>
      </c>
      <c r="B10" s="228"/>
      <c r="C10" s="228"/>
      <c r="D10" s="228"/>
      <c r="E10" s="228"/>
      <c r="F10" s="228"/>
      <c r="G10" s="228"/>
      <c r="H10" s="228"/>
      <c r="I10" s="228"/>
    </row>
    <row r="11" spans="1:9" ht="15">
      <c r="A11" s="235"/>
      <c r="B11" s="235"/>
      <c r="C11" s="235"/>
      <c r="D11" s="235"/>
      <c r="E11" s="235"/>
      <c r="F11" s="235"/>
      <c r="G11" s="235"/>
      <c r="H11" s="235"/>
      <c r="I11" s="235"/>
    </row>
    <row r="12" spans="1:9" ht="14.25">
      <c r="A12" s="227" t="s">
        <v>136</v>
      </c>
      <c r="B12" s="227"/>
      <c r="C12" s="227"/>
      <c r="D12" s="227"/>
      <c r="E12" s="227"/>
      <c r="F12" s="227"/>
      <c r="G12" s="227"/>
      <c r="H12" s="227"/>
      <c r="I12" s="227"/>
    </row>
    <row r="13" spans="1:9" ht="15">
      <c r="A13" s="228"/>
      <c r="B13" s="228"/>
      <c r="C13" s="228"/>
      <c r="D13" s="228"/>
      <c r="E13" s="228"/>
      <c r="F13" s="228"/>
      <c r="G13" s="228"/>
      <c r="H13" s="228"/>
      <c r="I13" s="228"/>
    </row>
    <row r="14" spans="1:9" ht="14.25">
      <c r="A14" s="227" t="s">
        <v>315</v>
      </c>
      <c r="B14" s="227"/>
      <c r="C14" s="227"/>
      <c r="D14" s="227"/>
      <c r="E14" s="227"/>
      <c r="F14" s="227"/>
      <c r="G14" s="227"/>
      <c r="H14" s="227"/>
      <c r="I14" s="227"/>
    </row>
    <row r="15" spans="1:9" ht="9.75" customHeight="1">
      <c r="A15" s="80"/>
      <c r="B15" s="78"/>
      <c r="C15" s="78"/>
      <c r="D15" s="78"/>
      <c r="E15" s="78"/>
      <c r="F15" s="78"/>
      <c r="G15" s="78"/>
      <c r="H15" s="78"/>
      <c r="I15" s="78"/>
    </row>
    <row r="16" spans="1:9" ht="15">
      <c r="A16" s="228" t="s">
        <v>316</v>
      </c>
      <c r="B16" s="228"/>
      <c r="C16" s="228"/>
      <c r="D16" s="228"/>
      <c r="E16" s="228"/>
      <c r="F16" s="228"/>
      <c r="G16" s="228"/>
      <c r="H16" s="228"/>
      <c r="I16" s="228"/>
    </row>
    <row r="17" spans="1:9" ht="15">
      <c r="A17" s="228" t="s">
        <v>7</v>
      </c>
      <c r="B17" s="228"/>
      <c r="C17" s="228"/>
      <c r="D17" s="228"/>
      <c r="E17" s="228"/>
      <c r="F17" s="228"/>
      <c r="G17" s="228"/>
      <c r="H17" s="228"/>
      <c r="I17" s="228"/>
    </row>
    <row r="18" spans="1:9" s="78" customFormat="1" ht="15" customHeight="1">
      <c r="A18" s="230" t="s">
        <v>272</v>
      </c>
      <c r="B18" s="230"/>
      <c r="C18" s="230"/>
      <c r="D18" s="230"/>
      <c r="E18" s="230"/>
      <c r="F18" s="230"/>
      <c r="G18" s="230"/>
      <c r="H18" s="230"/>
      <c r="I18" s="230"/>
    </row>
    <row r="19" spans="1:9" s="75" customFormat="1" ht="49.5" customHeight="1">
      <c r="A19" s="231" t="s">
        <v>8</v>
      </c>
      <c r="B19" s="231"/>
      <c r="C19" s="231" t="s">
        <v>9</v>
      </c>
      <c r="D19" s="231"/>
      <c r="E19" s="231"/>
      <c r="F19" s="231"/>
      <c r="G19" s="77" t="s">
        <v>137</v>
      </c>
      <c r="H19" s="69" t="s">
        <v>138</v>
      </c>
      <c r="I19" s="69" t="s">
        <v>139</v>
      </c>
    </row>
    <row r="20" spans="1:9" ht="15.75" customHeight="1">
      <c r="A20" s="133" t="s">
        <v>13</v>
      </c>
      <c r="B20" s="131" t="s">
        <v>140</v>
      </c>
      <c r="C20" s="215" t="s">
        <v>140</v>
      </c>
      <c r="D20" s="215"/>
      <c r="E20" s="215"/>
      <c r="F20" s="215"/>
      <c r="G20" s="131"/>
      <c r="H20" s="131">
        <f>H21+H26+H27</f>
        <v>455855.56</v>
      </c>
      <c r="I20" s="131">
        <f>I21+I26+I27</f>
        <v>460343.67</v>
      </c>
    </row>
    <row r="21" spans="1:9" ht="15.75" customHeight="1">
      <c r="A21" s="132" t="s">
        <v>15</v>
      </c>
      <c r="B21" s="137" t="s">
        <v>141</v>
      </c>
      <c r="C21" s="232" t="s">
        <v>141</v>
      </c>
      <c r="D21" s="232"/>
      <c r="E21" s="232"/>
      <c r="F21" s="232"/>
      <c r="G21" s="137"/>
      <c r="H21" s="131">
        <f>H22+H23+H24+H25</f>
        <v>455150.92</v>
      </c>
      <c r="I21" s="131">
        <f>I22+I23+I24+I25</f>
        <v>459385.99</v>
      </c>
    </row>
    <row r="22" spans="1:9" ht="15.75" customHeight="1">
      <c r="A22" s="71" t="s">
        <v>142</v>
      </c>
      <c r="B22" s="72" t="s">
        <v>82</v>
      </c>
      <c r="C22" s="224" t="s">
        <v>82</v>
      </c>
      <c r="D22" s="224"/>
      <c r="E22" s="224"/>
      <c r="F22" s="224"/>
      <c r="G22" s="72"/>
      <c r="H22" s="138">
        <v>300973.97</v>
      </c>
      <c r="I22" s="138">
        <v>313554.35</v>
      </c>
    </row>
    <row r="23" spans="1:9" ht="15.75" customHeight="1">
      <c r="A23" s="71" t="s">
        <v>143</v>
      </c>
      <c r="B23" s="74" t="s">
        <v>144</v>
      </c>
      <c r="C23" s="225" t="s">
        <v>144</v>
      </c>
      <c r="D23" s="225"/>
      <c r="E23" s="225"/>
      <c r="F23" s="225"/>
      <c r="G23" s="74"/>
      <c r="H23" s="74">
        <v>150584.64</v>
      </c>
      <c r="I23" s="74">
        <v>142279.97</v>
      </c>
    </row>
    <row r="24" spans="1:9" ht="15.75" customHeight="1">
      <c r="A24" s="71" t="s">
        <v>145</v>
      </c>
      <c r="B24" s="72" t="s">
        <v>146</v>
      </c>
      <c r="C24" s="225" t="s">
        <v>146</v>
      </c>
      <c r="D24" s="225"/>
      <c r="E24" s="225"/>
      <c r="F24" s="225"/>
      <c r="G24" s="72"/>
      <c r="H24" s="74">
        <v>2364.21</v>
      </c>
      <c r="I24" s="74">
        <v>2159.34</v>
      </c>
    </row>
    <row r="25" spans="1:9" ht="15.75" customHeight="1">
      <c r="A25" s="71" t="s">
        <v>147</v>
      </c>
      <c r="B25" s="74" t="s">
        <v>148</v>
      </c>
      <c r="C25" s="225" t="s">
        <v>148</v>
      </c>
      <c r="D25" s="225"/>
      <c r="E25" s="225"/>
      <c r="F25" s="225"/>
      <c r="G25" s="74"/>
      <c r="H25" s="74">
        <v>1228.1</v>
      </c>
      <c r="I25" s="74">
        <v>1392.33</v>
      </c>
    </row>
    <row r="26" spans="1:9" ht="15.75" customHeight="1">
      <c r="A26" s="71" t="s">
        <v>27</v>
      </c>
      <c r="B26" s="72" t="s">
        <v>149</v>
      </c>
      <c r="C26" s="225" t="s">
        <v>149</v>
      </c>
      <c r="D26" s="225"/>
      <c r="E26" s="225"/>
      <c r="F26" s="225"/>
      <c r="G26" s="72"/>
      <c r="H26" s="70"/>
      <c r="I26" s="70"/>
    </row>
    <row r="27" spans="1:9" ht="15.75" customHeight="1">
      <c r="A27" s="132" t="s">
        <v>49</v>
      </c>
      <c r="B27" s="137" t="s">
        <v>150</v>
      </c>
      <c r="C27" s="229" t="s">
        <v>150</v>
      </c>
      <c r="D27" s="229"/>
      <c r="E27" s="229"/>
      <c r="F27" s="229"/>
      <c r="G27" s="137"/>
      <c r="H27" s="131">
        <f>H28+H29</f>
        <v>704.64</v>
      </c>
      <c r="I27" s="131">
        <f>I28+I29</f>
        <v>957.68</v>
      </c>
    </row>
    <row r="28" spans="1:9" ht="15.75" customHeight="1">
      <c r="A28" s="71" t="s">
        <v>151</v>
      </c>
      <c r="B28" s="74" t="s">
        <v>152</v>
      </c>
      <c r="C28" s="225" t="s">
        <v>152</v>
      </c>
      <c r="D28" s="225"/>
      <c r="E28" s="225"/>
      <c r="F28" s="225"/>
      <c r="G28" s="157" t="s">
        <v>270</v>
      </c>
      <c r="H28" s="74">
        <v>704.64</v>
      </c>
      <c r="I28" s="74">
        <v>957.68</v>
      </c>
    </row>
    <row r="29" spans="1:9" ht="15.75" customHeight="1">
      <c r="A29" s="71" t="s">
        <v>153</v>
      </c>
      <c r="B29" s="74" t="s">
        <v>154</v>
      </c>
      <c r="C29" s="225" t="s">
        <v>154</v>
      </c>
      <c r="D29" s="225"/>
      <c r="E29" s="225"/>
      <c r="F29" s="225"/>
      <c r="G29" s="74"/>
      <c r="H29" s="70"/>
      <c r="I29" s="70"/>
    </row>
    <row r="30" spans="1:9" ht="15.75" customHeight="1">
      <c r="A30" s="133" t="s">
        <v>52</v>
      </c>
      <c r="B30" s="131" t="s">
        <v>155</v>
      </c>
      <c r="C30" s="215" t="s">
        <v>155</v>
      </c>
      <c r="D30" s="215"/>
      <c r="E30" s="215"/>
      <c r="F30" s="215"/>
      <c r="G30" s="131"/>
      <c r="H30" s="131">
        <f>SUM(H31:H44)</f>
        <v>-455901.01000000007</v>
      </c>
      <c r="I30" s="131">
        <f>SUM(I31:I44)</f>
        <v>-460013.69</v>
      </c>
    </row>
    <row r="31" spans="1:9" ht="15.75" customHeight="1">
      <c r="A31" s="71" t="s">
        <v>15</v>
      </c>
      <c r="B31" s="72" t="s">
        <v>156</v>
      </c>
      <c r="C31" s="225" t="s">
        <v>157</v>
      </c>
      <c r="D31" s="225"/>
      <c r="E31" s="225"/>
      <c r="F31" s="225"/>
      <c r="G31" s="72"/>
      <c r="H31" s="74">
        <v>-375016.39</v>
      </c>
      <c r="I31" s="74">
        <v>-380548.95</v>
      </c>
    </row>
    <row r="32" spans="1:9" ht="15.75" customHeight="1">
      <c r="A32" s="71" t="s">
        <v>27</v>
      </c>
      <c r="B32" s="72" t="s">
        <v>158</v>
      </c>
      <c r="C32" s="225" t="s">
        <v>159</v>
      </c>
      <c r="D32" s="225"/>
      <c r="E32" s="225"/>
      <c r="F32" s="225"/>
      <c r="G32" s="72"/>
      <c r="H32" s="74">
        <v>-25539.55</v>
      </c>
      <c r="I32" s="74">
        <v>-31620.85</v>
      </c>
    </row>
    <row r="33" spans="1:9" ht="15.75" customHeight="1">
      <c r="A33" s="71" t="s">
        <v>49</v>
      </c>
      <c r="B33" s="72" t="s">
        <v>160</v>
      </c>
      <c r="C33" s="225" t="s">
        <v>161</v>
      </c>
      <c r="D33" s="225"/>
      <c r="E33" s="225"/>
      <c r="F33" s="225"/>
      <c r="G33" s="72"/>
      <c r="H33" s="74">
        <v>-25848.85</v>
      </c>
      <c r="I33" s="74">
        <v>-21711.48</v>
      </c>
    </row>
    <row r="34" spans="1:9" ht="15.75" customHeight="1">
      <c r="A34" s="71" t="s">
        <v>51</v>
      </c>
      <c r="B34" s="72" t="s">
        <v>162</v>
      </c>
      <c r="C34" s="224" t="s">
        <v>163</v>
      </c>
      <c r="D34" s="224"/>
      <c r="E34" s="224"/>
      <c r="F34" s="224"/>
      <c r="G34" s="72"/>
      <c r="H34" s="74"/>
      <c r="I34" s="74">
        <v>-45.89</v>
      </c>
    </row>
    <row r="35" spans="1:9" ht="15.75" customHeight="1">
      <c r="A35" s="71" t="s">
        <v>77</v>
      </c>
      <c r="B35" s="72" t="s">
        <v>164</v>
      </c>
      <c r="C35" s="224" t="s">
        <v>165</v>
      </c>
      <c r="D35" s="224"/>
      <c r="E35" s="224"/>
      <c r="F35" s="224"/>
      <c r="G35" s="72"/>
      <c r="H35" s="74">
        <v>-1190.65</v>
      </c>
      <c r="I35" s="74"/>
    </row>
    <row r="36" spans="1:9" ht="15.75" customHeight="1">
      <c r="A36" s="71" t="s">
        <v>166</v>
      </c>
      <c r="B36" s="72" t="s">
        <v>167</v>
      </c>
      <c r="C36" s="224" t="s">
        <v>168</v>
      </c>
      <c r="D36" s="224"/>
      <c r="E36" s="224"/>
      <c r="F36" s="224"/>
      <c r="G36" s="72"/>
      <c r="H36" s="74">
        <v>-2770.76</v>
      </c>
      <c r="I36" s="74">
        <v>-2790</v>
      </c>
    </row>
    <row r="37" spans="1:9" ht="15.75" customHeight="1">
      <c r="A37" s="71" t="s">
        <v>169</v>
      </c>
      <c r="B37" s="72" t="s">
        <v>170</v>
      </c>
      <c r="C37" s="224" t="s">
        <v>171</v>
      </c>
      <c r="D37" s="224"/>
      <c r="E37" s="224"/>
      <c r="F37" s="224"/>
      <c r="G37" s="72"/>
      <c r="H37" s="74"/>
      <c r="I37" s="74"/>
    </row>
    <row r="38" spans="1:9" ht="12.75" customHeight="1">
      <c r="A38" s="71" t="s">
        <v>172</v>
      </c>
      <c r="B38" s="72" t="s">
        <v>173</v>
      </c>
      <c r="C38" s="225" t="s">
        <v>173</v>
      </c>
      <c r="D38" s="225"/>
      <c r="E38" s="225"/>
      <c r="F38" s="225"/>
      <c r="G38" s="72"/>
      <c r="H38" s="74"/>
      <c r="I38" s="74"/>
    </row>
    <row r="39" spans="1:9" ht="12.75" customHeight="1">
      <c r="A39" s="71" t="s">
        <v>174</v>
      </c>
      <c r="B39" s="72" t="s">
        <v>175</v>
      </c>
      <c r="C39" s="224" t="s">
        <v>175</v>
      </c>
      <c r="D39" s="224"/>
      <c r="E39" s="224"/>
      <c r="F39" s="224"/>
      <c r="G39" s="72"/>
      <c r="H39" s="74">
        <v>-6272.15</v>
      </c>
      <c r="I39" s="74">
        <v>-4936.34</v>
      </c>
    </row>
    <row r="40" spans="1:9" ht="15.75" customHeight="1">
      <c r="A40" s="71" t="s">
        <v>176</v>
      </c>
      <c r="B40" s="72" t="s">
        <v>177</v>
      </c>
      <c r="C40" s="225" t="s">
        <v>178</v>
      </c>
      <c r="D40" s="225"/>
      <c r="E40" s="225"/>
      <c r="F40" s="225"/>
      <c r="G40" s="72"/>
      <c r="H40" s="74">
        <v>-10128.55</v>
      </c>
      <c r="I40" s="74">
        <v>-10197.17</v>
      </c>
    </row>
    <row r="41" spans="1:9" ht="15.75" customHeight="1">
      <c r="A41" s="71" t="s">
        <v>179</v>
      </c>
      <c r="B41" s="72" t="s">
        <v>180</v>
      </c>
      <c r="C41" s="225" t="s">
        <v>181</v>
      </c>
      <c r="D41" s="225"/>
      <c r="E41" s="225"/>
      <c r="F41" s="225"/>
      <c r="G41" s="72"/>
      <c r="H41" s="74"/>
      <c r="I41" s="74"/>
    </row>
    <row r="42" spans="1:9" ht="15.75" customHeight="1">
      <c r="A42" s="71" t="s">
        <v>182</v>
      </c>
      <c r="B42" s="72" t="s">
        <v>183</v>
      </c>
      <c r="C42" s="225" t="s">
        <v>184</v>
      </c>
      <c r="D42" s="225"/>
      <c r="E42" s="225"/>
      <c r="F42" s="225"/>
      <c r="G42" s="72"/>
      <c r="H42" s="74"/>
      <c r="I42" s="74"/>
    </row>
    <row r="43" spans="1:9" ht="15.75" customHeight="1">
      <c r="A43" s="71" t="s">
        <v>185</v>
      </c>
      <c r="B43" s="72" t="s">
        <v>186</v>
      </c>
      <c r="C43" s="225" t="s">
        <v>187</v>
      </c>
      <c r="D43" s="225"/>
      <c r="E43" s="225"/>
      <c r="F43" s="225"/>
      <c r="G43" s="72"/>
      <c r="H43" s="74">
        <v>-67.27</v>
      </c>
      <c r="I43" s="74">
        <v>-57.25</v>
      </c>
    </row>
    <row r="44" spans="1:9" ht="15.75" customHeight="1">
      <c r="A44" s="71" t="s">
        <v>188</v>
      </c>
      <c r="B44" s="72" t="s">
        <v>189</v>
      </c>
      <c r="C44" s="220" t="s">
        <v>190</v>
      </c>
      <c r="D44" s="220"/>
      <c r="E44" s="220"/>
      <c r="F44" s="220"/>
      <c r="G44" s="72"/>
      <c r="H44" s="74">
        <v>-9066.84</v>
      </c>
      <c r="I44" s="74">
        <v>-8105.76</v>
      </c>
    </row>
    <row r="45" spans="1:9" ht="15.75" customHeight="1">
      <c r="A45" s="131" t="s">
        <v>54</v>
      </c>
      <c r="B45" s="130" t="s">
        <v>191</v>
      </c>
      <c r="C45" s="217" t="s">
        <v>191</v>
      </c>
      <c r="D45" s="217"/>
      <c r="E45" s="217"/>
      <c r="F45" s="217"/>
      <c r="G45" s="130"/>
      <c r="H45" s="131">
        <f>H20+H30</f>
        <v>-45.45000000006985</v>
      </c>
      <c r="I45" s="131">
        <f>I20+I30</f>
        <v>329.9799999999814</v>
      </c>
    </row>
    <row r="46" spans="1:9" ht="15.75" customHeight="1">
      <c r="A46" s="131" t="s">
        <v>80</v>
      </c>
      <c r="B46" s="131" t="s">
        <v>192</v>
      </c>
      <c r="C46" s="223" t="s">
        <v>192</v>
      </c>
      <c r="D46" s="223"/>
      <c r="E46" s="223"/>
      <c r="F46" s="223"/>
      <c r="G46" s="131"/>
      <c r="H46" s="131">
        <f>H47-H48+H49</f>
        <v>0</v>
      </c>
      <c r="I46" s="131">
        <f>I47-I48+I49</f>
        <v>0</v>
      </c>
    </row>
    <row r="47" spans="1:9" ht="15.75" customHeight="1">
      <c r="A47" s="74" t="s">
        <v>193</v>
      </c>
      <c r="B47" s="72" t="s">
        <v>194</v>
      </c>
      <c r="C47" s="220" t="s">
        <v>195</v>
      </c>
      <c r="D47" s="220"/>
      <c r="E47" s="220"/>
      <c r="F47" s="220"/>
      <c r="G47" s="157" t="s">
        <v>270</v>
      </c>
      <c r="H47" s="74"/>
      <c r="I47" s="74">
        <v>5.56</v>
      </c>
    </row>
    <row r="48" spans="1:9" ht="15.75" customHeight="1">
      <c r="A48" s="74" t="s">
        <v>27</v>
      </c>
      <c r="B48" s="72" t="s">
        <v>196</v>
      </c>
      <c r="C48" s="220" t="s">
        <v>196</v>
      </c>
      <c r="D48" s="220"/>
      <c r="E48" s="220"/>
      <c r="F48" s="220"/>
      <c r="G48" s="74"/>
      <c r="H48" s="74"/>
      <c r="I48" s="74"/>
    </row>
    <row r="49" spans="1:9" ht="15.75">
      <c r="A49" s="74" t="s">
        <v>197</v>
      </c>
      <c r="B49" s="72" t="s">
        <v>198</v>
      </c>
      <c r="C49" s="220" t="s">
        <v>199</v>
      </c>
      <c r="D49" s="220"/>
      <c r="E49" s="220"/>
      <c r="F49" s="220"/>
      <c r="G49" s="74"/>
      <c r="H49" s="74"/>
      <c r="I49" s="74">
        <v>-5.56</v>
      </c>
    </row>
    <row r="50" spans="1:9" ht="15.75">
      <c r="A50" s="70" t="s">
        <v>87</v>
      </c>
      <c r="B50" s="73" t="s">
        <v>200</v>
      </c>
      <c r="C50" s="214" t="s">
        <v>200</v>
      </c>
      <c r="D50" s="214"/>
      <c r="E50" s="214"/>
      <c r="F50" s="214"/>
      <c r="G50" s="157" t="s">
        <v>271</v>
      </c>
      <c r="H50" s="70"/>
      <c r="I50" s="70"/>
    </row>
    <row r="51" spans="1:9" ht="30" customHeight="1">
      <c r="A51" s="70" t="s">
        <v>113</v>
      </c>
      <c r="B51" s="73" t="s">
        <v>201</v>
      </c>
      <c r="C51" s="226" t="s">
        <v>201</v>
      </c>
      <c r="D51" s="226"/>
      <c r="E51" s="226"/>
      <c r="F51" s="226"/>
      <c r="G51" s="70"/>
      <c r="H51" s="70"/>
      <c r="I51" s="70"/>
    </row>
    <row r="52" spans="1:9" ht="15.75">
      <c r="A52" s="70" t="s">
        <v>125</v>
      </c>
      <c r="B52" s="73" t="s">
        <v>202</v>
      </c>
      <c r="C52" s="214" t="s">
        <v>202</v>
      </c>
      <c r="D52" s="214"/>
      <c r="E52" s="214"/>
      <c r="F52" s="214"/>
      <c r="G52" s="70"/>
      <c r="H52" s="70"/>
      <c r="I52" s="70"/>
    </row>
    <row r="53" spans="1:9" ht="30" customHeight="1">
      <c r="A53" s="131" t="s">
        <v>203</v>
      </c>
      <c r="B53" s="131" t="s">
        <v>204</v>
      </c>
      <c r="C53" s="215" t="s">
        <v>204</v>
      </c>
      <c r="D53" s="215"/>
      <c r="E53" s="215"/>
      <c r="F53" s="215"/>
      <c r="G53" s="131"/>
      <c r="H53" s="131">
        <f>H45+H46+H50+H51+H52</f>
        <v>-45.45000000006985</v>
      </c>
      <c r="I53" s="131">
        <f>I45+I46+I50+I51+I52</f>
        <v>329.9799999999814</v>
      </c>
    </row>
    <row r="54" spans="1:9" ht="15.75">
      <c r="A54" s="70" t="s">
        <v>15</v>
      </c>
      <c r="B54" s="70" t="s">
        <v>205</v>
      </c>
      <c r="C54" s="216" t="s">
        <v>205</v>
      </c>
      <c r="D54" s="216"/>
      <c r="E54" s="216"/>
      <c r="F54" s="216"/>
      <c r="G54" s="70"/>
      <c r="H54" s="70"/>
      <c r="I54" s="70"/>
    </row>
    <row r="55" spans="1:9" ht="15.75">
      <c r="A55" s="131" t="s">
        <v>206</v>
      </c>
      <c r="B55" s="130" t="s">
        <v>207</v>
      </c>
      <c r="C55" s="217" t="s">
        <v>207</v>
      </c>
      <c r="D55" s="217"/>
      <c r="E55" s="217"/>
      <c r="F55" s="217"/>
      <c r="G55" s="131"/>
      <c r="H55" s="131">
        <f>H53+H54</f>
        <v>-45.45000000006985</v>
      </c>
      <c r="I55" s="131">
        <f>I53+I54</f>
        <v>329.9799999999814</v>
      </c>
    </row>
    <row r="56" spans="1:9" ht="15.75">
      <c r="A56" s="74" t="s">
        <v>15</v>
      </c>
      <c r="B56" s="72" t="s">
        <v>208</v>
      </c>
      <c r="C56" s="220" t="s">
        <v>208</v>
      </c>
      <c r="D56" s="220"/>
      <c r="E56" s="220"/>
      <c r="F56" s="220"/>
      <c r="G56" s="74"/>
      <c r="H56" s="74"/>
      <c r="I56" s="74"/>
    </row>
    <row r="57" spans="1:9" ht="15.75">
      <c r="A57" s="74" t="s">
        <v>27</v>
      </c>
      <c r="B57" s="72" t="s">
        <v>209</v>
      </c>
      <c r="C57" s="220" t="s">
        <v>209</v>
      </c>
      <c r="D57" s="220"/>
      <c r="E57" s="220"/>
      <c r="F57" s="220"/>
      <c r="G57" s="74"/>
      <c r="H57" s="74"/>
      <c r="I57" s="74"/>
    </row>
    <row r="58" spans="1:9" ht="12.75">
      <c r="A58" s="75"/>
      <c r="B58" s="75"/>
      <c r="C58" s="75"/>
      <c r="D58" s="75"/>
      <c r="G58" s="79"/>
      <c r="H58" s="79"/>
      <c r="I58" s="79"/>
    </row>
    <row r="59" spans="1:9" ht="12.75" customHeight="1">
      <c r="A59" s="221" t="s">
        <v>312</v>
      </c>
      <c r="B59" s="221"/>
      <c r="C59" s="221"/>
      <c r="D59" s="221"/>
      <c r="E59" s="221"/>
      <c r="F59" s="221"/>
      <c r="G59" s="221"/>
      <c r="H59" s="222" t="s">
        <v>313</v>
      </c>
      <c r="I59" s="222"/>
    </row>
    <row r="60" spans="1:9" s="78" customFormat="1" ht="34.5" customHeight="1">
      <c r="A60" s="218" t="s">
        <v>210</v>
      </c>
      <c r="B60" s="218"/>
      <c r="C60" s="218"/>
      <c r="D60" s="218"/>
      <c r="E60" s="218"/>
      <c r="F60" s="218"/>
      <c r="G60" s="218"/>
      <c r="H60" s="219" t="s">
        <v>129</v>
      </c>
      <c r="I60" s="219"/>
    </row>
    <row r="61" spans="1:9" ht="12.75">
      <c r="A61" s="4" t="s">
        <v>259</v>
      </c>
      <c r="B61" s="4"/>
      <c r="C61" s="4"/>
      <c r="D61" s="4"/>
      <c r="E61" s="1"/>
      <c r="F61" s="4"/>
      <c r="G61" s="4"/>
      <c r="H61" s="4" t="s">
        <v>214</v>
      </c>
      <c r="I61" s="4"/>
    </row>
    <row r="62" spans="1:9" ht="12.75" customHeight="1">
      <c r="A62" s="1" t="s">
        <v>216</v>
      </c>
      <c r="B62" s="1"/>
      <c r="C62" s="1"/>
      <c r="D62" s="1"/>
      <c r="E62" s="1"/>
      <c r="F62" s="1"/>
      <c r="G62" s="1"/>
      <c r="H62" s="213" t="s">
        <v>129</v>
      </c>
      <c r="I62" s="213"/>
    </row>
  </sheetData>
  <sheetProtection/>
  <mergeCells count="59">
    <mergeCell ref="A14:I14"/>
    <mergeCell ref="A16:I16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C26:F26"/>
    <mergeCell ref="C27:F27"/>
    <mergeCell ref="A17:I17"/>
    <mergeCell ref="A18:I18"/>
    <mergeCell ref="A19:B19"/>
    <mergeCell ref="C19:F19"/>
    <mergeCell ref="C20:F20"/>
    <mergeCell ref="C21:F21"/>
    <mergeCell ref="C34:F34"/>
    <mergeCell ref="C35:F35"/>
    <mergeCell ref="C22:F22"/>
    <mergeCell ref="C23:F23"/>
    <mergeCell ref="C24:F24"/>
    <mergeCell ref="C25:F25"/>
    <mergeCell ref="C28:F28"/>
    <mergeCell ref="C29:F29"/>
    <mergeCell ref="C30:F30"/>
    <mergeCell ref="C31:F31"/>
    <mergeCell ref="C32:F32"/>
    <mergeCell ref="C33:F33"/>
    <mergeCell ref="C50:F50"/>
    <mergeCell ref="C51:F51"/>
    <mergeCell ref="C40:F40"/>
    <mergeCell ref="C41:F41"/>
    <mergeCell ref="C42:F42"/>
    <mergeCell ref="C43:F43"/>
    <mergeCell ref="C44:F44"/>
    <mergeCell ref="C45:F45"/>
    <mergeCell ref="H59:I59"/>
    <mergeCell ref="C46:F46"/>
    <mergeCell ref="C47:F47"/>
    <mergeCell ref="C48:F48"/>
    <mergeCell ref="C49:F49"/>
    <mergeCell ref="C36:F36"/>
    <mergeCell ref="C37:F37"/>
    <mergeCell ref="C38:F38"/>
    <mergeCell ref="C39:F39"/>
    <mergeCell ref="H62:I62"/>
    <mergeCell ref="C52:F52"/>
    <mergeCell ref="C53:F53"/>
    <mergeCell ref="C54:F54"/>
    <mergeCell ref="C55:F55"/>
    <mergeCell ref="A60:G60"/>
    <mergeCell ref="H60:I60"/>
    <mergeCell ref="C56:F56"/>
    <mergeCell ref="C57:F57"/>
    <mergeCell ref="A59:G59"/>
  </mergeCells>
  <printOptions/>
  <pageMargins left="1.1811023622047245" right="0.3937007874015748" top="0" bottom="0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" width="3.28125" style="162" customWidth="1"/>
    <col min="2" max="2" width="26.140625" style="162" customWidth="1"/>
    <col min="3" max="3" width="6.8515625" style="162" customWidth="1"/>
    <col min="4" max="6" width="9.140625" style="162" customWidth="1"/>
    <col min="7" max="7" width="10.140625" style="162" customWidth="1"/>
    <col min="8" max="8" width="9.140625" style="162" customWidth="1"/>
    <col min="9" max="9" width="7.8515625" style="187" customWidth="1"/>
    <col min="10" max="10" width="7.8515625" style="162" customWidth="1"/>
    <col min="11" max="16384" width="9.140625" style="162" customWidth="1"/>
  </cols>
  <sheetData>
    <row r="1" spans="1:10" ht="12.75">
      <c r="A1" s="160"/>
      <c r="B1" s="160"/>
      <c r="C1" s="160"/>
      <c r="D1" s="160"/>
      <c r="E1" s="160"/>
      <c r="F1" s="161"/>
      <c r="H1" s="160"/>
      <c r="I1" s="163"/>
      <c r="J1" s="160"/>
    </row>
    <row r="2" spans="1:10" ht="12.75">
      <c r="A2" s="164"/>
      <c r="B2" s="160"/>
      <c r="C2" s="160"/>
      <c r="D2" s="160"/>
      <c r="E2" s="160"/>
      <c r="F2" s="165" t="s">
        <v>273</v>
      </c>
      <c r="G2" s="160"/>
      <c r="H2" s="160"/>
      <c r="I2" s="163"/>
      <c r="J2" s="160"/>
    </row>
    <row r="3" spans="1:10" ht="12.75">
      <c r="A3" s="160"/>
      <c r="B3" s="160"/>
      <c r="C3" s="166"/>
      <c r="D3" s="166"/>
      <c r="E3" s="160"/>
      <c r="F3" s="165" t="s">
        <v>274</v>
      </c>
      <c r="G3" s="160"/>
      <c r="H3" s="160"/>
      <c r="I3" s="163"/>
      <c r="J3" s="160"/>
    </row>
    <row r="4" spans="1:10" ht="7.5" customHeight="1">
      <c r="A4" s="160"/>
      <c r="B4" s="160"/>
      <c r="C4" s="160"/>
      <c r="D4" s="160"/>
      <c r="E4" s="160"/>
      <c r="F4" s="160"/>
      <c r="G4" s="160"/>
      <c r="H4" s="160"/>
      <c r="I4" s="163"/>
      <c r="J4" s="160"/>
    </row>
    <row r="5" spans="1:13" ht="15.75">
      <c r="A5" s="236" t="s">
        <v>275</v>
      </c>
      <c r="B5" s="236"/>
      <c r="C5" s="236"/>
      <c r="D5" s="236"/>
      <c r="E5" s="236"/>
      <c r="F5" s="236"/>
      <c r="G5" s="236"/>
      <c r="H5" s="236"/>
      <c r="I5" s="236"/>
      <c r="J5" s="236"/>
      <c r="K5" s="167"/>
      <c r="L5" s="167"/>
      <c r="M5" s="167"/>
    </row>
    <row r="6" spans="1:13" ht="18" customHeight="1">
      <c r="A6" s="237" t="s">
        <v>212</v>
      </c>
      <c r="B6" s="237"/>
      <c r="C6" s="237"/>
      <c r="D6" s="237"/>
      <c r="E6" s="237"/>
      <c r="F6" s="237"/>
      <c r="G6" s="237"/>
      <c r="H6" s="237"/>
      <c r="I6" s="237"/>
      <c r="J6" s="237"/>
      <c r="K6" s="168"/>
      <c r="L6" s="168"/>
      <c r="M6" s="168"/>
    </row>
    <row r="7" spans="1:13" ht="18.75" customHeight="1">
      <c r="A7" s="238" t="s">
        <v>133</v>
      </c>
      <c r="B7" s="238"/>
      <c r="C7" s="238"/>
      <c r="D7" s="238"/>
      <c r="E7" s="238"/>
      <c r="F7" s="238"/>
      <c r="G7" s="238"/>
      <c r="H7" s="238"/>
      <c r="I7" s="238"/>
      <c r="J7" s="238"/>
      <c r="K7" s="169"/>
      <c r="L7" s="169"/>
      <c r="M7" s="169"/>
    </row>
    <row r="8" spans="1:13" ht="14.25" customHeight="1">
      <c r="A8" s="239" t="s">
        <v>276</v>
      </c>
      <c r="B8" s="239"/>
      <c r="C8" s="239"/>
      <c r="D8" s="239"/>
      <c r="E8" s="239"/>
      <c r="F8" s="239"/>
      <c r="G8" s="239"/>
      <c r="H8" s="239"/>
      <c r="I8" s="239"/>
      <c r="J8" s="239"/>
      <c r="K8" s="168"/>
      <c r="L8" s="168"/>
      <c r="M8" s="168"/>
    </row>
    <row r="9" spans="1:13" ht="27.75" customHeight="1">
      <c r="A9" s="240" t="s">
        <v>277</v>
      </c>
      <c r="B9" s="240"/>
      <c r="C9" s="240"/>
      <c r="D9" s="240"/>
      <c r="E9" s="240"/>
      <c r="F9" s="240"/>
      <c r="G9" s="240"/>
      <c r="H9" s="240"/>
      <c r="I9" s="240"/>
      <c r="J9" s="240"/>
      <c r="K9" s="171"/>
      <c r="L9" s="171"/>
      <c r="M9" s="171"/>
    </row>
    <row r="10" spans="1:13" ht="10.5" customHeight="1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171"/>
      <c r="L10" s="171"/>
      <c r="M10" s="171"/>
    </row>
    <row r="11" spans="1:13" ht="14.25" customHeight="1">
      <c r="A11" s="242" t="s">
        <v>278</v>
      </c>
      <c r="B11" s="242"/>
      <c r="C11" s="242"/>
      <c r="D11" s="242"/>
      <c r="E11" s="242"/>
      <c r="F11" s="242"/>
      <c r="G11" s="242"/>
      <c r="H11" s="242"/>
      <c r="I11" s="242"/>
      <c r="J11" s="242"/>
      <c r="K11" s="172"/>
      <c r="L11" s="172"/>
      <c r="M11" s="172"/>
    </row>
    <row r="12" spans="1:13" ht="15.75">
      <c r="A12" s="236" t="s">
        <v>315</v>
      </c>
      <c r="B12" s="236"/>
      <c r="C12" s="236"/>
      <c r="D12" s="236"/>
      <c r="E12" s="236"/>
      <c r="F12" s="236"/>
      <c r="G12" s="236"/>
      <c r="H12" s="236"/>
      <c r="I12" s="236"/>
      <c r="J12" s="236"/>
      <c r="K12" s="168"/>
      <c r="L12" s="168"/>
      <c r="M12" s="168"/>
    </row>
    <row r="13" spans="1:13" ht="11.25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68"/>
      <c r="L13" s="168"/>
      <c r="M13" s="168"/>
    </row>
    <row r="14" spans="1:13" ht="12.75" customHeight="1">
      <c r="A14" s="239" t="s">
        <v>316</v>
      </c>
      <c r="B14" s="239"/>
      <c r="C14" s="239"/>
      <c r="D14" s="239"/>
      <c r="E14" s="239"/>
      <c r="F14" s="239"/>
      <c r="G14" s="239"/>
      <c r="H14" s="239"/>
      <c r="I14" s="239"/>
      <c r="J14" s="239"/>
      <c r="K14" s="168"/>
      <c r="L14" s="168"/>
      <c r="M14" s="168"/>
    </row>
    <row r="15" spans="1:13" ht="13.5" customHeight="1">
      <c r="A15" s="170"/>
      <c r="B15" s="170"/>
      <c r="C15" s="239" t="s">
        <v>7</v>
      </c>
      <c r="D15" s="239"/>
      <c r="E15" s="239"/>
      <c r="F15" s="170"/>
      <c r="G15" s="170"/>
      <c r="H15" s="170"/>
      <c r="I15" s="170"/>
      <c r="J15" s="170"/>
      <c r="K15" s="168"/>
      <c r="L15" s="168"/>
      <c r="M15" s="168"/>
    </row>
    <row r="16" spans="1:10" ht="9" customHeight="1">
      <c r="A16" s="174"/>
      <c r="B16" s="174"/>
      <c r="C16" s="174"/>
      <c r="D16" s="174"/>
      <c r="E16" s="175" t="s">
        <v>279</v>
      </c>
      <c r="F16" s="176"/>
      <c r="G16" s="176"/>
      <c r="H16" s="176"/>
      <c r="I16" s="177"/>
      <c r="J16" s="176"/>
    </row>
    <row r="17" spans="1:10" ht="13.5" customHeight="1">
      <c r="A17" s="243" t="s">
        <v>8</v>
      </c>
      <c r="B17" s="243" t="s">
        <v>9</v>
      </c>
      <c r="C17" s="243" t="s">
        <v>280</v>
      </c>
      <c r="D17" s="243" t="s">
        <v>281</v>
      </c>
      <c r="E17" s="243"/>
      <c r="F17" s="243"/>
      <c r="G17" s="243"/>
      <c r="H17" s="243"/>
      <c r="I17" s="244" t="s">
        <v>282</v>
      </c>
      <c r="J17" s="243" t="s">
        <v>283</v>
      </c>
    </row>
    <row r="18" spans="1:10" ht="63" customHeight="1">
      <c r="A18" s="243"/>
      <c r="B18" s="243"/>
      <c r="C18" s="243"/>
      <c r="D18" s="77" t="s">
        <v>115</v>
      </c>
      <c r="E18" s="77" t="s">
        <v>117</v>
      </c>
      <c r="F18" s="77" t="s">
        <v>284</v>
      </c>
      <c r="G18" s="77" t="s">
        <v>119</v>
      </c>
      <c r="H18" s="77" t="s">
        <v>120</v>
      </c>
      <c r="I18" s="244"/>
      <c r="J18" s="243"/>
    </row>
    <row r="19" spans="1:10" ht="12.75">
      <c r="A19" s="154">
        <v>1</v>
      </c>
      <c r="B19" s="178">
        <v>2</v>
      </c>
      <c r="C19" s="178">
        <v>3</v>
      </c>
      <c r="D19" s="154">
        <v>4</v>
      </c>
      <c r="E19" s="178">
        <v>5</v>
      </c>
      <c r="F19" s="154">
        <v>6</v>
      </c>
      <c r="G19" s="178">
        <v>7</v>
      </c>
      <c r="H19" s="154">
        <v>8</v>
      </c>
      <c r="I19" s="179">
        <v>9</v>
      </c>
      <c r="J19" s="180">
        <v>10</v>
      </c>
    </row>
    <row r="20" spans="1:10" ht="12.75">
      <c r="A20" s="77" t="s">
        <v>237</v>
      </c>
      <c r="B20" s="181" t="s">
        <v>306</v>
      </c>
      <c r="C20" s="182"/>
      <c r="D20" s="102">
        <f>'[2]FBA'!G77</f>
        <v>0</v>
      </c>
      <c r="E20" s="102">
        <f>'[2]FBA'!H77</f>
        <v>0</v>
      </c>
      <c r="F20" s="102">
        <f>'[2]FBA'!I77</f>
        <v>0</v>
      </c>
      <c r="G20" s="102">
        <f>'[2]FBA'!J77</f>
        <v>0</v>
      </c>
      <c r="H20" s="102">
        <v>117.44</v>
      </c>
      <c r="I20" s="179">
        <v>117.44</v>
      </c>
      <c r="J20" s="98">
        <f>'[2]FBA'!G85</f>
        <v>0</v>
      </c>
    </row>
    <row r="21" spans="1:10" ht="38.25">
      <c r="A21" s="149" t="s">
        <v>243</v>
      </c>
      <c r="B21" s="183" t="s">
        <v>285</v>
      </c>
      <c r="C21" s="184"/>
      <c r="D21" s="149" t="s">
        <v>286</v>
      </c>
      <c r="E21" s="149"/>
      <c r="F21" s="149" t="s">
        <v>286</v>
      </c>
      <c r="G21" s="149" t="s">
        <v>286</v>
      </c>
      <c r="H21" s="149" t="s">
        <v>286</v>
      </c>
      <c r="I21" s="179">
        <f>E21</f>
        <v>0</v>
      </c>
      <c r="J21" s="149" t="s">
        <v>286</v>
      </c>
    </row>
    <row r="22" spans="1:10" ht="38.25">
      <c r="A22" s="149" t="s">
        <v>247</v>
      </c>
      <c r="B22" s="183" t="s">
        <v>287</v>
      </c>
      <c r="C22" s="184"/>
      <c r="D22" s="149" t="s">
        <v>286</v>
      </c>
      <c r="E22" s="149"/>
      <c r="F22" s="149" t="s">
        <v>286</v>
      </c>
      <c r="G22" s="149" t="s">
        <v>286</v>
      </c>
      <c r="H22" s="149" t="s">
        <v>286</v>
      </c>
      <c r="I22" s="179">
        <f>E22</f>
        <v>0</v>
      </c>
      <c r="J22" s="149" t="s">
        <v>286</v>
      </c>
    </row>
    <row r="23" spans="1:10" ht="25.5">
      <c r="A23" s="149" t="s">
        <v>251</v>
      </c>
      <c r="B23" s="183" t="s">
        <v>288</v>
      </c>
      <c r="C23" s="185"/>
      <c r="D23" s="149" t="s">
        <v>286</v>
      </c>
      <c r="E23" s="149"/>
      <c r="F23" s="149" t="s">
        <v>286</v>
      </c>
      <c r="G23" s="149" t="s">
        <v>286</v>
      </c>
      <c r="H23" s="186"/>
      <c r="I23" s="179">
        <f>E23+H23</f>
        <v>0</v>
      </c>
      <c r="J23" s="149" t="s">
        <v>286</v>
      </c>
    </row>
    <row r="24" spans="1:10" ht="12.75">
      <c r="A24" s="149" t="s">
        <v>255</v>
      </c>
      <c r="B24" s="183" t="s">
        <v>289</v>
      </c>
      <c r="C24" s="185"/>
      <c r="D24" s="149" t="s">
        <v>286</v>
      </c>
      <c r="E24" s="149" t="s">
        <v>286</v>
      </c>
      <c r="F24" s="149"/>
      <c r="G24" s="149" t="s">
        <v>286</v>
      </c>
      <c r="H24" s="149"/>
      <c r="I24" s="179">
        <f>F24+H24</f>
        <v>0</v>
      </c>
      <c r="J24" s="149" t="s">
        <v>286</v>
      </c>
    </row>
    <row r="25" spans="1:10" ht="12.75">
      <c r="A25" s="149" t="s">
        <v>290</v>
      </c>
      <c r="B25" s="183" t="s">
        <v>291</v>
      </c>
      <c r="C25" s="185"/>
      <c r="D25" s="149" t="s">
        <v>286</v>
      </c>
      <c r="E25" s="149" t="s">
        <v>286</v>
      </c>
      <c r="F25" s="149"/>
      <c r="G25" s="149" t="s">
        <v>286</v>
      </c>
      <c r="H25" s="149" t="s">
        <v>286</v>
      </c>
      <c r="I25" s="179">
        <f>F25</f>
        <v>0</v>
      </c>
      <c r="J25" s="149" t="s">
        <v>286</v>
      </c>
    </row>
    <row r="26" spans="1:10" ht="25.5">
      <c r="A26" s="149" t="s">
        <v>292</v>
      </c>
      <c r="B26" s="183" t="s">
        <v>293</v>
      </c>
      <c r="C26" s="185"/>
      <c r="D26" s="149"/>
      <c r="E26" s="149" t="s">
        <v>286</v>
      </c>
      <c r="F26" s="149" t="s">
        <v>286</v>
      </c>
      <c r="G26" s="149" t="s">
        <v>286</v>
      </c>
      <c r="H26" s="149" t="s">
        <v>286</v>
      </c>
      <c r="I26" s="179">
        <f>D26</f>
        <v>0</v>
      </c>
      <c r="J26" s="149"/>
    </row>
    <row r="27" spans="1:10" ht="25.5">
      <c r="A27" s="149" t="s">
        <v>294</v>
      </c>
      <c r="B27" s="183" t="s">
        <v>295</v>
      </c>
      <c r="C27" s="184"/>
      <c r="D27" s="149" t="s">
        <v>286</v>
      </c>
      <c r="E27" s="149" t="s">
        <v>286</v>
      </c>
      <c r="F27" s="149" t="s">
        <v>286</v>
      </c>
      <c r="G27" s="149"/>
      <c r="H27" s="149">
        <v>117.44</v>
      </c>
      <c r="I27" s="192">
        <f>G27+H27</f>
        <v>117.44</v>
      </c>
      <c r="J27" s="149"/>
    </row>
    <row r="28" spans="1:10" ht="12.75">
      <c r="A28" s="98" t="s">
        <v>296</v>
      </c>
      <c r="B28" s="181" t="s">
        <v>310</v>
      </c>
      <c r="C28" s="182"/>
      <c r="D28" s="102">
        <f>'[2]FBA'!G85</f>
        <v>0</v>
      </c>
      <c r="E28" s="102">
        <f>'[2]FBA'!H85</f>
        <v>0</v>
      </c>
      <c r="F28" s="102">
        <f>'[2]FBA'!I85</f>
        <v>0</v>
      </c>
      <c r="G28" s="102">
        <f>'[2]FBA'!J85</f>
        <v>0</v>
      </c>
      <c r="H28" s="102">
        <f>H27</f>
        <v>117.44</v>
      </c>
      <c r="I28" s="102">
        <f>I27</f>
        <v>117.44</v>
      </c>
      <c r="J28" s="98">
        <f>'[2]FBA'!G93</f>
        <v>0</v>
      </c>
    </row>
    <row r="29" spans="1:10" ht="38.25">
      <c r="A29" s="149" t="s">
        <v>297</v>
      </c>
      <c r="B29" s="183" t="s">
        <v>285</v>
      </c>
      <c r="C29" s="184"/>
      <c r="D29" s="149" t="s">
        <v>286</v>
      </c>
      <c r="E29" s="149"/>
      <c r="F29" s="149" t="s">
        <v>286</v>
      </c>
      <c r="G29" s="149" t="s">
        <v>286</v>
      </c>
      <c r="H29" s="149" t="s">
        <v>286</v>
      </c>
      <c r="I29" s="179">
        <f>E29</f>
        <v>0</v>
      </c>
      <c r="J29" s="149" t="s">
        <v>286</v>
      </c>
    </row>
    <row r="30" spans="1:10" ht="38.25">
      <c r="A30" s="149" t="s">
        <v>298</v>
      </c>
      <c r="B30" s="183" t="s">
        <v>287</v>
      </c>
      <c r="C30" s="184"/>
      <c r="D30" s="149" t="s">
        <v>286</v>
      </c>
      <c r="E30" s="149"/>
      <c r="F30" s="149" t="s">
        <v>286</v>
      </c>
      <c r="G30" s="149" t="s">
        <v>286</v>
      </c>
      <c r="H30" s="149" t="s">
        <v>286</v>
      </c>
      <c r="I30" s="179">
        <f>E30</f>
        <v>0</v>
      </c>
      <c r="J30" s="149" t="s">
        <v>286</v>
      </c>
    </row>
    <row r="31" spans="1:14" ht="25.5">
      <c r="A31" s="149" t="s">
        <v>299</v>
      </c>
      <c r="B31" s="183" t="s">
        <v>288</v>
      </c>
      <c r="C31" s="184"/>
      <c r="D31" s="149" t="s">
        <v>286</v>
      </c>
      <c r="E31" s="149"/>
      <c r="F31" s="149" t="s">
        <v>286</v>
      </c>
      <c r="G31" s="149" t="s">
        <v>286</v>
      </c>
      <c r="H31" s="186"/>
      <c r="I31" s="179">
        <f>E31+H31</f>
        <v>0</v>
      </c>
      <c r="J31" s="149" t="s">
        <v>286</v>
      </c>
      <c r="N31" s="187"/>
    </row>
    <row r="32" spans="1:10" ht="12.75">
      <c r="A32" s="149" t="s">
        <v>300</v>
      </c>
      <c r="B32" s="183" t="s">
        <v>289</v>
      </c>
      <c r="C32" s="184"/>
      <c r="D32" s="149" t="s">
        <v>286</v>
      </c>
      <c r="E32" s="149" t="s">
        <v>286</v>
      </c>
      <c r="F32" s="149"/>
      <c r="G32" s="149" t="s">
        <v>286</v>
      </c>
      <c r="H32" s="149" t="s">
        <v>286</v>
      </c>
      <c r="I32" s="179">
        <f>F32</f>
        <v>0</v>
      </c>
      <c r="J32" s="149" t="s">
        <v>286</v>
      </c>
    </row>
    <row r="33" spans="1:10" ht="12.75">
      <c r="A33" s="149" t="s">
        <v>301</v>
      </c>
      <c r="B33" s="183" t="s">
        <v>291</v>
      </c>
      <c r="C33" s="184"/>
      <c r="D33" s="149" t="s">
        <v>286</v>
      </c>
      <c r="E33" s="149" t="s">
        <v>286</v>
      </c>
      <c r="F33" s="149"/>
      <c r="G33" s="149" t="s">
        <v>286</v>
      </c>
      <c r="H33" s="149" t="s">
        <v>286</v>
      </c>
      <c r="I33" s="179">
        <f>F33</f>
        <v>0</v>
      </c>
      <c r="J33" s="149" t="s">
        <v>286</v>
      </c>
    </row>
    <row r="34" spans="1:10" ht="25.5">
      <c r="A34" s="149" t="s">
        <v>302</v>
      </c>
      <c r="B34" s="183" t="s">
        <v>303</v>
      </c>
      <c r="C34" s="184"/>
      <c r="D34" s="149"/>
      <c r="E34" s="149" t="s">
        <v>286</v>
      </c>
      <c r="F34" s="149" t="s">
        <v>286</v>
      </c>
      <c r="G34" s="149" t="s">
        <v>286</v>
      </c>
      <c r="H34" s="149" t="s">
        <v>286</v>
      </c>
      <c r="I34" s="179">
        <f>D34</f>
        <v>0</v>
      </c>
      <c r="J34" s="149"/>
    </row>
    <row r="35" spans="1:10" ht="25.5">
      <c r="A35" s="149" t="s">
        <v>304</v>
      </c>
      <c r="B35" s="183" t="s">
        <v>295</v>
      </c>
      <c r="C35" s="188" t="s">
        <v>263</v>
      </c>
      <c r="D35" s="149" t="s">
        <v>286</v>
      </c>
      <c r="E35" s="149" t="s">
        <v>286</v>
      </c>
      <c r="F35" s="149" t="s">
        <v>286</v>
      </c>
      <c r="G35" s="193">
        <f>'[2]VRA'!H54</f>
        <v>0</v>
      </c>
      <c r="H35" s="193">
        <v>440.83</v>
      </c>
      <c r="I35" s="192">
        <f>G35+H35</f>
        <v>440.83</v>
      </c>
      <c r="J35" s="193">
        <f>'[2]VRA'!H57</f>
        <v>0</v>
      </c>
    </row>
    <row r="36" spans="1:10" ht="15.75" customHeight="1">
      <c r="A36" s="98" t="s">
        <v>305</v>
      </c>
      <c r="B36" s="181" t="s">
        <v>314</v>
      </c>
      <c r="C36" s="189" t="s">
        <v>263</v>
      </c>
      <c r="D36" s="98">
        <f>IF(D28+D34='[2]FBA'!F85,D28+D34,0)</f>
        <v>0</v>
      </c>
      <c r="E36" s="98">
        <f>IF(E28+E29+E31='[2]FBA'!F87,E28+E29+E31,0)</f>
        <v>0</v>
      </c>
      <c r="F36" s="98">
        <f>IF(F28+F32-F33='[2]FBA'!F88,F28+F32-F33,0)</f>
        <v>0</v>
      </c>
      <c r="G36" s="98">
        <f>IF(G28+G35='[2]FBA'!F89,G28+G35)</f>
        <v>0</v>
      </c>
      <c r="H36" s="98">
        <f>H28+H35</f>
        <v>558.27</v>
      </c>
      <c r="I36" s="98">
        <f>I28+I35</f>
        <v>558.27</v>
      </c>
      <c r="J36" s="98">
        <f>IF(J28+J34+J35='[2]FBA'!F93,J28+J34+J35,0)</f>
        <v>0</v>
      </c>
    </row>
    <row r="37" spans="1:10" ht="7.5" customHeight="1">
      <c r="A37" s="160"/>
      <c r="B37" s="160"/>
      <c r="C37" s="160"/>
      <c r="D37" s="160"/>
      <c r="E37" s="160"/>
      <c r="F37" s="160"/>
      <c r="G37" s="160"/>
      <c r="H37" s="160"/>
      <c r="I37" s="163"/>
      <c r="J37" s="160"/>
    </row>
    <row r="38" spans="1:10" ht="18" customHeight="1">
      <c r="A38" s="221" t="s">
        <v>312</v>
      </c>
      <c r="B38" s="221"/>
      <c r="C38" s="221"/>
      <c r="D38" s="221"/>
      <c r="E38" s="221"/>
      <c r="F38" s="221"/>
      <c r="G38" s="221"/>
      <c r="H38" s="245" t="s">
        <v>313</v>
      </c>
      <c r="I38" s="245"/>
      <c r="J38" s="245"/>
    </row>
    <row r="39" spans="1:10" ht="30.75" customHeight="1">
      <c r="A39" s="246" t="s">
        <v>307</v>
      </c>
      <c r="B39" s="246"/>
      <c r="C39" s="246"/>
      <c r="D39" s="190"/>
      <c r="E39" s="238" t="s">
        <v>308</v>
      </c>
      <c r="F39" s="238"/>
      <c r="G39" s="160"/>
      <c r="H39" s="238" t="s">
        <v>129</v>
      </c>
      <c r="I39" s="238"/>
      <c r="J39" s="238"/>
    </row>
    <row r="40" spans="1:10" ht="12.75">
      <c r="A40" s="176"/>
      <c r="B40" s="176"/>
      <c r="C40" s="176"/>
      <c r="D40" s="160"/>
      <c r="E40" s="160"/>
      <c r="F40" s="160"/>
      <c r="G40" s="160"/>
      <c r="H40" s="160"/>
      <c r="I40" s="163"/>
      <c r="J40" s="160"/>
    </row>
    <row r="41" spans="1:10" ht="12.75">
      <c r="A41" s="4" t="s">
        <v>258</v>
      </c>
      <c r="B41" s="4"/>
      <c r="C41" s="4"/>
      <c r="D41" s="4"/>
      <c r="E41" s="191"/>
      <c r="F41" s="191"/>
      <c r="G41" s="4"/>
      <c r="H41" s="197" t="s">
        <v>214</v>
      </c>
      <c r="I41" s="197"/>
      <c r="J41" s="197"/>
    </row>
    <row r="42" spans="1:10" ht="12.75">
      <c r="A42" s="1" t="s">
        <v>309</v>
      </c>
      <c r="B42" s="1"/>
      <c r="C42" s="1"/>
      <c r="D42" s="1"/>
      <c r="E42" s="1"/>
      <c r="F42" s="1"/>
      <c r="G42" s="1"/>
      <c r="H42" s="213" t="s">
        <v>129</v>
      </c>
      <c r="I42" s="213"/>
      <c r="J42" s="213"/>
    </row>
  </sheetData>
  <sheetProtection/>
  <mergeCells count="23">
    <mergeCell ref="H42:J42"/>
    <mergeCell ref="A38:G38"/>
    <mergeCell ref="H38:J38"/>
    <mergeCell ref="A39:C39"/>
    <mergeCell ref="E39:F39"/>
    <mergeCell ref="H39:J39"/>
    <mergeCell ref="H41:J41"/>
    <mergeCell ref="A11:J11"/>
    <mergeCell ref="A12:J12"/>
    <mergeCell ref="A14:J14"/>
    <mergeCell ref="C15:E15"/>
    <mergeCell ref="A17:A18"/>
    <mergeCell ref="B17:B18"/>
    <mergeCell ref="C17:C18"/>
    <mergeCell ref="D17:H17"/>
    <mergeCell ref="I17:I18"/>
    <mergeCell ref="J17:J18"/>
    <mergeCell ref="A5:J5"/>
    <mergeCell ref="A6:J6"/>
    <mergeCell ref="A7:J7"/>
    <mergeCell ref="A8:J8"/>
    <mergeCell ref="A9:J9"/>
    <mergeCell ref="A10:J10"/>
  </mergeCells>
  <printOptions/>
  <pageMargins left="0.7" right="0.7" top="0.75" bottom="0.75" header="0.3" footer="0.3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0">
      <selection activeCell="Q17" sqref="Q17"/>
    </sheetView>
  </sheetViews>
  <sheetFormatPr defaultColWidth="9.140625" defaultRowHeight="12.75"/>
  <cols>
    <col min="1" max="1" width="4.57421875" style="80" customWidth="1"/>
    <col min="2" max="2" width="29.00390625" style="78" customWidth="1"/>
    <col min="3" max="3" width="11.00390625" style="78" customWidth="1"/>
    <col min="4" max="4" width="11.8515625" style="78" customWidth="1"/>
    <col min="5" max="5" width="11.28125" style="78" customWidth="1"/>
    <col min="6" max="6" width="12.7109375" style="78" customWidth="1"/>
    <col min="7" max="7" width="8.8515625" style="78" customWidth="1"/>
    <col min="8" max="8" width="10.8515625" style="78" customWidth="1"/>
    <col min="9" max="9" width="11.8515625" style="78" customWidth="1"/>
    <col min="10" max="10" width="11.57421875" style="78" customWidth="1"/>
    <col min="11" max="11" width="7.421875" style="78" customWidth="1"/>
    <col min="12" max="12" width="11.00390625" style="78" customWidth="1"/>
    <col min="13" max="13" width="12.421875" style="78" customWidth="1"/>
    <col min="14" max="16384" width="9.140625" style="78" customWidth="1"/>
  </cols>
  <sheetData>
    <row r="1" spans="9:14" ht="15">
      <c r="I1" s="78" t="s">
        <v>218</v>
      </c>
      <c r="K1" s="146"/>
      <c r="L1" s="146"/>
      <c r="M1" s="146"/>
      <c r="N1" s="146"/>
    </row>
    <row r="2" spans="9:14" ht="15">
      <c r="I2" s="78" t="s">
        <v>219</v>
      </c>
      <c r="K2" s="146"/>
      <c r="L2" s="146"/>
      <c r="M2" s="146"/>
      <c r="N2" s="146"/>
    </row>
    <row r="4" spans="1:13" ht="15">
      <c r="A4" s="227" t="s">
        <v>220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1:13" ht="15">
      <c r="A5" s="227" t="s">
        <v>221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</row>
    <row r="7" spans="1:13" ht="15">
      <c r="A7" s="227" t="s">
        <v>222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</row>
    <row r="9" spans="1:13" ht="15" customHeight="1">
      <c r="A9" s="243" t="s">
        <v>8</v>
      </c>
      <c r="B9" s="243" t="s">
        <v>223</v>
      </c>
      <c r="C9" s="243" t="s">
        <v>224</v>
      </c>
      <c r="D9" s="243" t="s">
        <v>225</v>
      </c>
      <c r="E9" s="243"/>
      <c r="F9" s="243"/>
      <c r="G9" s="243"/>
      <c r="H9" s="243"/>
      <c r="I9" s="243"/>
      <c r="J9" s="243"/>
      <c r="K9" s="243"/>
      <c r="L9" s="243"/>
      <c r="M9" s="249" t="s">
        <v>226</v>
      </c>
    </row>
    <row r="10" spans="1:13" ht="100.5" customHeight="1">
      <c r="A10" s="243"/>
      <c r="B10" s="243"/>
      <c r="C10" s="243"/>
      <c r="D10" s="77" t="s">
        <v>227</v>
      </c>
      <c r="E10" s="77" t="s">
        <v>228</v>
      </c>
      <c r="F10" s="77" t="s">
        <v>229</v>
      </c>
      <c r="G10" s="77" t="s">
        <v>230</v>
      </c>
      <c r="H10" s="77" t="s">
        <v>231</v>
      </c>
      <c r="I10" s="147" t="s">
        <v>232</v>
      </c>
      <c r="J10" s="77" t="s">
        <v>233</v>
      </c>
      <c r="K10" s="11" t="s">
        <v>234</v>
      </c>
      <c r="L10" s="148" t="s">
        <v>235</v>
      </c>
      <c r="M10" s="249"/>
    </row>
    <row r="11" spans="1:13" ht="15">
      <c r="A11" s="149">
        <v>1</v>
      </c>
      <c r="B11" s="149">
        <v>2</v>
      </c>
      <c r="C11" s="149">
        <v>3</v>
      </c>
      <c r="D11" s="149">
        <v>4</v>
      </c>
      <c r="E11" s="149">
        <v>5</v>
      </c>
      <c r="F11" s="149">
        <v>6</v>
      </c>
      <c r="G11" s="149">
        <v>7</v>
      </c>
      <c r="H11" s="149">
        <v>8</v>
      </c>
      <c r="I11" s="149">
        <v>9</v>
      </c>
      <c r="J11" s="149">
        <v>10</v>
      </c>
      <c r="K11" s="150" t="s">
        <v>236</v>
      </c>
      <c r="L11" s="149">
        <v>12</v>
      </c>
      <c r="M11" s="102">
        <v>13</v>
      </c>
    </row>
    <row r="12" spans="1:13" ht="63.75">
      <c r="A12" s="98" t="s">
        <v>237</v>
      </c>
      <c r="B12" s="145" t="s">
        <v>238</v>
      </c>
      <c r="C12" s="151">
        <f>IF(C13+C14=FBA!G60,C13+C14,0)</f>
        <v>19711.05</v>
      </c>
      <c r="D12" s="151">
        <f>D13+D14</f>
        <v>275938.24</v>
      </c>
      <c r="E12" s="151">
        <f aca="true" t="shared" si="0" ref="E12:K12">E13+E14</f>
        <v>0</v>
      </c>
      <c r="F12" s="151">
        <f t="shared" si="0"/>
        <v>120288.1</v>
      </c>
      <c r="G12" s="151">
        <f t="shared" si="0"/>
        <v>0</v>
      </c>
      <c r="H12" s="151">
        <f t="shared" si="0"/>
        <v>0</v>
      </c>
      <c r="I12" s="151">
        <f t="shared" si="0"/>
        <v>-275753.39999999997</v>
      </c>
      <c r="J12" s="151">
        <f t="shared" si="0"/>
        <v>0</v>
      </c>
      <c r="K12" s="151">
        <f t="shared" si="0"/>
        <v>0</v>
      </c>
      <c r="L12" s="151">
        <f>IF(L13+L14='[1]FSL-20-5'!F13-'[1]FSL-20-5'!C13,L13+L14,0)</f>
        <v>0</v>
      </c>
      <c r="M12" s="151">
        <f>IF(M13+M14=FBA!F60,M13+M14,0)</f>
        <v>140183.99</v>
      </c>
    </row>
    <row r="13" spans="1:13" ht="15" customHeight="1">
      <c r="A13" s="149" t="s">
        <v>239</v>
      </c>
      <c r="B13" s="152" t="s">
        <v>240</v>
      </c>
      <c r="C13" s="153">
        <v>19711.05</v>
      </c>
      <c r="D13" s="154"/>
      <c r="E13" s="154">
        <v>3749.5</v>
      </c>
      <c r="F13" s="154">
        <v>120288.1</v>
      </c>
      <c r="G13" s="154"/>
      <c r="H13" s="154"/>
      <c r="I13" s="154">
        <v>-5034.67</v>
      </c>
      <c r="J13" s="154"/>
      <c r="K13" s="154"/>
      <c r="L13" s="154"/>
      <c r="M13" s="151">
        <f>C13+D13+E13+F13+G13-H13+I13-J13-K13+L13</f>
        <v>138713.97999999998</v>
      </c>
    </row>
    <row r="14" spans="1:13" ht="15" customHeight="1">
      <c r="A14" s="149" t="s">
        <v>241</v>
      </c>
      <c r="B14" s="152" t="s">
        <v>242</v>
      </c>
      <c r="C14" s="153"/>
      <c r="D14" s="154">
        <v>275938.24</v>
      </c>
      <c r="E14" s="154">
        <v>-3749.5</v>
      </c>
      <c r="F14" s="154"/>
      <c r="G14" s="154"/>
      <c r="H14" s="154"/>
      <c r="I14" s="154">
        <v>-270718.73</v>
      </c>
      <c r="J14" s="154"/>
      <c r="K14" s="154"/>
      <c r="L14" s="154"/>
      <c r="M14" s="151">
        <f>C14+D14+E14+F14+G14-H14+I14-J14-K14+L14</f>
        <v>1470.0100000000093</v>
      </c>
    </row>
    <row r="15" spans="1:13" ht="68.25" customHeight="1">
      <c r="A15" s="98" t="s">
        <v>243</v>
      </c>
      <c r="B15" s="145" t="s">
        <v>244</v>
      </c>
      <c r="C15" s="151">
        <f>IF(C16+C17=FBA!G61,C16+C17,0)</f>
        <v>3391455.54</v>
      </c>
      <c r="D15" s="151">
        <f aca="true" t="shared" si="1" ref="D15:K15">D16+D17</f>
        <v>113488.6</v>
      </c>
      <c r="E15" s="151">
        <f t="shared" si="1"/>
        <v>0</v>
      </c>
      <c r="F15" s="151">
        <f t="shared" si="1"/>
        <v>36278.77</v>
      </c>
      <c r="G15" s="151">
        <f t="shared" si="1"/>
        <v>0</v>
      </c>
      <c r="H15" s="151">
        <f t="shared" si="1"/>
        <v>0</v>
      </c>
      <c r="I15" s="151">
        <f t="shared" si="1"/>
        <v>-132092.53</v>
      </c>
      <c r="J15" s="151">
        <f t="shared" si="1"/>
        <v>0</v>
      </c>
      <c r="K15" s="151">
        <f t="shared" si="1"/>
        <v>0</v>
      </c>
      <c r="L15" s="151">
        <f>IF(L16+L17='[1]FSL-20-5'!F14-'[1]FSL-20-5'!C14,L16+L17,0)</f>
        <v>0</v>
      </c>
      <c r="M15" s="151">
        <f>IF(M16+M17=FBA!F61,M16+M17,0)</f>
        <v>3409130.3800000004</v>
      </c>
    </row>
    <row r="16" spans="1:13" ht="15" customHeight="1">
      <c r="A16" s="149" t="s">
        <v>245</v>
      </c>
      <c r="B16" s="152" t="s">
        <v>240</v>
      </c>
      <c r="C16" s="154">
        <v>3391224.08</v>
      </c>
      <c r="D16" s="154"/>
      <c r="E16" s="154">
        <v>4587.62</v>
      </c>
      <c r="F16" s="154">
        <v>36278.77</v>
      </c>
      <c r="G16" s="154"/>
      <c r="H16" s="154"/>
      <c r="I16" s="154">
        <v>-23000.79</v>
      </c>
      <c r="J16" s="154"/>
      <c r="K16" s="154"/>
      <c r="L16" s="154"/>
      <c r="M16" s="151">
        <f>C16+D16+E16+F16+G16-H16+I16-J16-K16+L16</f>
        <v>3409089.68</v>
      </c>
    </row>
    <row r="17" spans="1:13" ht="15" customHeight="1">
      <c r="A17" s="149" t="s">
        <v>246</v>
      </c>
      <c r="B17" s="152" t="s">
        <v>242</v>
      </c>
      <c r="C17" s="154">
        <v>231.46</v>
      </c>
      <c r="D17" s="154">
        <v>113488.6</v>
      </c>
      <c r="E17" s="154">
        <v>-4587.62</v>
      </c>
      <c r="F17" s="154"/>
      <c r="G17" s="154"/>
      <c r="H17" s="154"/>
      <c r="I17" s="154">
        <v>-109091.74</v>
      </c>
      <c r="J17" s="154"/>
      <c r="K17" s="154"/>
      <c r="L17" s="154"/>
      <c r="M17" s="151">
        <f>C17+D17+E17+F17+G17-H17+I17-J17-K17+L17</f>
        <v>40.70000000001164</v>
      </c>
    </row>
    <row r="18" spans="1:13" ht="90" customHeight="1">
      <c r="A18" s="98" t="s">
        <v>247</v>
      </c>
      <c r="B18" s="145" t="s">
        <v>248</v>
      </c>
      <c r="C18" s="151">
        <f>IF(C19+C20=FBA!G62,C19+C20,0)</f>
        <v>1923.3</v>
      </c>
      <c r="D18" s="151">
        <f aca="true" t="shared" si="2" ref="D18:K18">D19+D20</f>
        <v>1000</v>
      </c>
      <c r="E18" s="151">
        <f t="shared" si="2"/>
        <v>0</v>
      </c>
      <c r="F18" s="151">
        <f t="shared" si="2"/>
        <v>0</v>
      </c>
      <c r="G18" s="151">
        <f t="shared" si="2"/>
        <v>0</v>
      </c>
      <c r="H18" s="151">
        <f t="shared" si="2"/>
        <v>0</v>
      </c>
      <c r="I18" s="151">
        <f t="shared" si="2"/>
        <v>-2364.21</v>
      </c>
      <c r="J18" s="151">
        <f t="shared" si="2"/>
        <v>0</v>
      </c>
      <c r="K18" s="151">
        <f t="shared" si="2"/>
        <v>0</v>
      </c>
      <c r="L18" s="151">
        <f>IF(L19+L20='[1]FSL-20-5'!F15-'[1]FSL-20-5'!C15,L19+L20,0)</f>
        <v>0</v>
      </c>
      <c r="M18" s="151">
        <f>IF(M19+M20=FBA!F62,M19+M20,0)</f>
        <v>559.0900000000001</v>
      </c>
    </row>
    <row r="19" spans="1:13" ht="15" customHeight="1">
      <c r="A19" s="149" t="s">
        <v>249</v>
      </c>
      <c r="B19" s="152" t="s">
        <v>240</v>
      </c>
      <c r="C19" s="154">
        <v>1923.3</v>
      </c>
      <c r="D19" s="154">
        <v>365</v>
      </c>
      <c r="E19" s="154"/>
      <c r="F19" s="154"/>
      <c r="G19" s="154"/>
      <c r="H19" s="154"/>
      <c r="I19" s="154">
        <v>-1729.21</v>
      </c>
      <c r="J19" s="154"/>
      <c r="K19" s="154"/>
      <c r="L19" s="154"/>
      <c r="M19" s="151">
        <f>C19+D19+E19+F19-G19-H19+I19-J19-K19+L19</f>
        <v>559.0900000000001</v>
      </c>
    </row>
    <row r="20" spans="1:13" ht="15" customHeight="1">
      <c r="A20" s="149" t="s">
        <v>250</v>
      </c>
      <c r="B20" s="152" t="s">
        <v>242</v>
      </c>
      <c r="C20" s="154"/>
      <c r="D20" s="154">
        <v>635</v>
      </c>
      <c r="E20" s="154"/>
      <c r="F20" s="154"/>
      <c r="G20" s="154"/>
      <c r="H20" s="154"/>
      <c r="I20" s="154">
        <v>-635</v>
      </c>
      <c r="J20" s="154"/>
      <c r="K20" s="154"/>
      <c r="L20" s="154"/>
      <c r="M20" s="151">
        <f>C20+D20+E20+F20+G20-H20+I20-J20-K20+L20</f>
        <v>0</v>
      </c>
    </row>
    <row r="21" spans="1:13" ht="15" customHeight="1">
      <c r="A21" s="98" t="s">
        <v>251</v>
      </c>
      <c r="B21" s="145" t="s">
        <v>252</v>
      </c>
      <c r="C21" s="151">
        <f>IF(C22+C23=FBA!G63,C22+C23,0)</f>
        <v>13774.429999999998</v>
      </c>
      <c r="D21" s="151">
        <f aca="true" t="shared" si="3" ref="D21:K21">D22+D23</f>
        <v>0</v>
      </c>
      <c r="E21" s="151">
        <f t="shared" si="3"/>
        <v>0</v>
      </c>
      <c r="F21" s="151">
        <f t="shared" si="3"/>
        <v>148.15</v>
      </c>
      <c r="G21" s="151">
        <f t="shared" si="3"/>
        <v>0</v>
      </c>
      <c r="H21" s="151">
        <f t="shared" si="3"/>
        <v>0</v>
      </c>
      <c r="I21" s="151">
        <f t="shared" si="3"/>
        <v>-1050.92</v>
      </c>
      <c r="J21" s="151">
        <f t="shared" si="3"/>
        <v>0</v>
      </c>
      <c r="K21" s="151">
        <f t="shared" si="3"/>
        <v>0</v>
      </c>
      <c r="L21" s="151">
        <f>IF(L22+L23='[1]FSL-20-5'!F16-'[1]FSL-20-5'!C16,L22+L23,0)</f>
        <v>0</v>
      </c>
      <c r="M21" s="151">
        <f>IF(M22+M23=FBA!F63,M22+M23,0)</f>
        <v>12871.659999999998</v>
      </c>
    </row>
    <row r="22" spans="1:13" ht="15" customHeight="1">
      <c r="A22" s="149" t="s">
        <v>253</v>
      </c>
      <c r="B22" s="152" t="s">
        <v>240</v>
      </c>
      <c r="C22" s="154">
        <v>13557.05</v>
      </c>
      <c r="D22" s="154"/>
      <c r="E22" s="154"/>
      <c r="F22" s="154">
        <v>148.15</v>
      </c>
      <c r="G22" s="154"/>
      <c r="H22" s="154"/>
      <c r="I22" s="154">
        <v>-969.1</v>
      </c>
      <c r="J22" s="154"/>
      <c r="K22" s="154"/>
      <c r="L22" s="154"/>
      <c r="M22" s="151">
        <f>C22+D22+E22+F22+G22-H22+I22-J22-K22+L22</f>
        <v>12736.099999999999</v>
      </c>
    </row>
    <row r="23" spans="1:13" ht="15" customHeight="1">
      <c r="A23" s="149" t="s">
        <v>254</v>
      </c>
      <c r="B23" s="152" t="s">
        <v>242</v>
      </c>
      <c r="C23" s="154">
        <v>217.38</v>
      </c>
      <c r="D23" s="154"/>
      <c r="E23" s="154"/>
      <c r="F23" s="154"/>
      <c r="G23" s="154"/>
      <c r="H23" s="154"/>
      <c r="I23" s="154">
        <v>-81.82</v>
      </c>
      <c r="J23" s="154"/>
      <c r="K23" s="154"/>
      <c r="L23" s="154"/>
      <c r="M23" s="151">
        <f>C23+D23+E23+F23++G23+H23+I23+J23+K23+L23</f>
        <v>135.56</v>
      </c>
    </row>
    <row r="24" spans="1:13" ht="19.5" customHeight="1">
      <c r="A24" s="98" t="s">
        <v>255</v>
      </c>
      <c r="B24" s="145" t="s">
        <v>256</v>
      </c>
      <c r="C24" s="151">
        <f>IF(C12+C15+C18+C21=FBA!G59,C12+C15+C18+C21,0)</f>
        <v>3426864.32</v>
      </c>
      <c r="D24" s="151">
        <f aca="true" t="shared" si="4" ref="D24:K24">D12+D15+D18+D21</f>
        <v>390426.83999999997</v>
      </c>
      <c r="E24" s="151">
        <f t="shared" si="4"/>
        <v>0</v>
      </c>
      <c r="F24" s="151">
        <f t="shared" si="4"/>
        <v>156715.02</v>
      </c>
      <c r="G24" s="151">
        <f t="shared" si="4"/>
        <v>0</v>
      </c>
      <c r="H24" s="151">
        <f t="shared" si="4"/>
        <v>0</v>
      </c>
      <c r="I24" s="151">
        <f t="shared" si="4"/>
        <v>-411261.05999999994</v>
      </c>
      <c r="J24" s="151">
        <f t="shared" si="4"/>
        <v>0</v>
      </c>
      <c r="K24" s="151">
        <f t="shared" si="4"/>
        <v>0</v>
      </c>
      <c r="L24" s="151">
        <f>IF(L12+L15+L18+L21='[1]FSL-20-5'!F17-'[1]FSL-20-5'!C17,L12+L15+L18+L21,0)</f>
        <v>0</v>
      </c>
      <c r="M24" s="151">
        <f>IF(C24+D24+E24+F24+G24+H24+I24+J24+K24+L24=FBA!F59,C24+D24+E24+F24+G24+H24+I24+J24+K24+L24,0)</f>
        <v>3562745.1199999996</v>
      </c>
    </row>
    <row r="25" spans="1:13" ht="15">
      <c r="A25" s="247" t="s">
        <v>257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</sheetData>
  <sheetProtection/>
  <mergeCells count="9">
    <mergeCell ref="A25:M25"/>
    <mergeCell ref="A4:M4"/>
    <mergeCell ref="A5:M5"/>
    <mergeCell ref="A7:M7"/>
    <mergeCell ref="A9:A10"/>
    <mergeCell ref="B9:B10"/>
    <mergeCell ref="C9:C10"/>
    <mergeCell ref="D9:L9"/>
    <mergeCell ref="M9:M10"/>
  </mergeCells>
  <printOptions/>
  <pageMargins left="0" right="0" top="0" bottom="0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Jolanta</cp:lastModifiedBy>
  <cp:lastPrinted>2018-07-10T11:05:00Z</cp:lastPrinted>
  <dcterms:created xsi:type="dcterms:W3CDTF">1996-10-14T23:33:28Z</dcterms:created>
  <dcterms:modified xsi:type="dcterms:W3CDTF">2018-07-10T11:05:05Z</dcterms:modified>
  <cp:category/>
  <cp:version/>
  <cp:contentType/>
  <cp:contentStatus/>
</cp:coreProperties>
</file>